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20\Documents\VEEBIHALDUS\KODULEHT\Eelarve\Eelarve 2017\"/>
    </mc:Choice>
  </mc:AlternateContent>
  <bookViews>
    <workbookView xWindow="0" yWindow="0" windowWidth="12870" windowHeight="7935" tabRatio="903"/>
  </bookViews>
  <sheets>
    <sheet name="Alaeelarved (valitsus 01.03.17)" sheetId="123" r:id="rId1"/>
    <sheet name="Leht1" sheetId="124" r:id="rId2"/>
  </sheets>
  <calcPr calcId="152511"/>
</workbook>
</file>

<file path=xl/calcChain.xml><?xml version="1.0" encoding="utf-8"?>
<calcChain xmlns="http://schemas.openxmlformats.org/spreadsheetml/2006/main">
  <c r="D103" i="123" l="1"/>
  <c r="D413" i="123" l="1"/>
  <c r="D412" i="123" s="1"/>
  <c r="D884" i="123" l="1"/>
  <c r="D862" i="123"/>
  <c r="D863" i="123"/>
  <c r="D859" i="123" s="1"/>
  <c r="D840" i="123"/>
  <c r="D813" i="123"/>
  <c r="D812" i="123" s="1"/>
  <c r="D858" i="123" l="1"/>
  <c r="D792" i="123" l="1"/>
  <c r="D780" i="123"/>
  <c r="D144" i="123"/>
  <c r="D143" i="123"/>
  <c r="D667" i="123" l="1"/>
  <c r="D631" i="123"/>
  <c r="D624" i="123"/>
  <c r="D623" i="123" s="1"/>
  <c r="D622" i="123" s="1"/>
  <c r="D609" i="123"/>
  <c r="D341" i="123" l="1"/>
  <c r="D345" i="123" l="1"/>
  <c r="D344" i="123" l="1"/>
  <c r="D343" i="123" s="1"/>
  <c r="D340" i="123" s="1"/>
  <c r="D133" i="123"/>
  <c r="D538" i="123"/>
  <c r="D537" i="123" s="1"/>
  <c r="D536" i="123" s="1"/>
  <c r="D534" i="123"/>
  <c r="D533" i="123" s="1"/>
  <c r="D135" i="123" l="1"/>
  <c r="D524" i="123"/>
  <c r="D523" i="123" s="1"/>
  <c r="D522" i="123" s="1"/>
  <c r="D476" i="123"/>
  <c r="D478" i="123"/>
  <c r="D465" i="123"/>
  <c r="D444" i="123"/>
  <c r="D531" i="123"/>
  <c r="D528" i="123"/>
  <c r="D527" i="123" s="1"/>
  <c r="D526" i="123" s="1"/>
  <c r="D405" i="123"/>
  <c r="D404" i="123" s="1"/>
  <c r="D475" i="123" l="1"/>
  <c r="D810" i="123" l="1"/>
  <c r="D809" i="123" s="1"/>
  <c r="D808" i="123" s="1"/>
  <c r="D806" i="123"/>
  <c r="D805" i="123" s="1"/>
  <c r="D145" i="123" s="1"/>
  <c r="D789" i="123"/>
  <c r="D788" i="123" s="1"/>
  <c r="D318" i="123"/>
  <c r="D317" i="123" s="1"/>
  <c r="D786" i="123" l="1"/>
  <c r="D132" i="123"/>
  <c r="D353" i="123" l="1"/>
  <c r="D336" i="123" l="1"/>
  <c r="D325" i="123"/>
  <c r="D282" i="123"/>
  <c r="D281" i="123" s="1"/>
  <c r="D130" i="123"/>
  <c r="D268" i="123"/>
  <c r="D267" i="123" s="1"/>
  <c r="D258" i="123" l="1"/>
  <c r="D257" i="123" s="1"/>
  <c r="D256" i="123" s="1"/>
  <c r="D240" i="123"/>
  <c r="D231" i="123"/>
  <c r="D230" i="123" s="1"/>
  <c r="D222" i="123" l="1"/>
  <c r="D219" i="123"/>
  <c r="D218" i="123" s="1"/>
  <c r="D213" i="123"/>
  <c r="D116" i="123" s="1"/>
  <c r="D217" i="123" l="1"/>
  <c r="D174" i="123"/>
  <c r="D50" i="123" l="1"/>
  <c r="D47" i="123"/>
  <c r="D14" i="123"/>
  <c r="D368" i="123" l="1"/>
  <c r="D157" i="123" l="1"/>
  <c r="D156" i="123"/>
  <c r="D152" i="123"/>
  <c r="D151" i="123" s="1"/>
  <c r="D149" i="123"/>
  <c r="D148" i="123"/>
  <c r="D142" i="123"/>
  <c r="D141" i="123"/>
  <c r="D140" i="123"/>
  <c r="D138" i="123"/>
  <c r="D136" i="123"/>
  <c r="D129" i="123"/>
  <c r="D128" i="123"/>
  <c r="D127" i="123"/>
  <c r="D940" i="123"/>
  <c r="D927" i="123"/>
  <c r="D913" i="123"/>
  <c r="D894" i="123"/>
  <c r="D691" i="123"/>
  <c r="D690" i="123" s="1"/>
  <c r="D873" i="123"/>
  <c r="D851" i="123"/>
  <c r="D821" i="123"/>
  <c r="D820" i="123" s="1"/>
  <c r="D764" i="123"/>
  <c r="D777" i="123"/>
  <c r="D761" i="123"/>
  <c r="D760" i="123" s="1"/>
  <c r="D714" i="123" l="1"/>
  <c r="D713" i="123" s="1"/>
  <c r="D699" i="123" l="1"/>
  <c r="D695" i="123"/>
  <c r="D694" i="123" s="1"/>
  <c r="D693" i="123" l="1"/>
  <c r="D666" i="123"/>
  <c r="D653" i="123"/>
  <c r="D645" i="123"/>
  <c r="D644" i="123" s="1"/>
  <c r="D589" i="123"/>
  <c r="D567" i="123"/>
  <c r="D564" i="123"/>
  <c r="D563" i="123" s="1"/>
  <c r="D560" i="123"/>
  <c r="D559" i="123" s="1"/>
  <c r="D562" i="123" l="1"/>
  <c r="D551" i="123" l="1"/>
  <c r="D514" i="123"/>
  <c r="D502" i="123"/>
  <c r="D490" i="123"/>
  <c r="D486" i="123"/>
  <c r="D448" i="123" l="1"/>
  <c r="D379" i="123" l="1"/>
  <c r="D365" i="123"/>
  <c r="D147" i="123" s="1"/>
  <c r="D146" i="123" s="1"/>
  <c r="D350" i="123"/>
  <c r="D349" i="123" s="1"/>
  <c r="D312" i="123"/>
  <c r="D277" i="123"/>
  <c r="D236" i="123" l="1"/>
  <c r="D205" i="123" l="1"/>
  <c r="D204" i="123" s="1"/>
  <c r="D191" i="123" l="1"/>
  <c r="D109" i="123" l="1"/>
  <c r="D75" i="123"/>
  <c r="D63" i="123"/>
  <c r="D42" i="123" l="1"/>
  <c r="D22" i="123"/>
  <c r="D18" i="123"/>
  <c r="D26" i="123"/>
  <c r="D943" i="123" l="1"/>
  <c r="D939" i="123"/>
  <c r="D938" i="123" l="1"/>
  <c r="D367" i="123"/>
  <c r="D139" i="123" l="1"/>
  <c r="D137" i="123"/>
  <c r="D904" i="123" l="1"/>
  <c r="D737" i="123"/>
  <c r="D736" i="123" s="1"/>
  <c r="D903" i="123" l="1"/>
  <c r="D363" i="123" l="1"/>
  <c r="D134" i="123" s="1"/>
  <c r="D362" i="123" l="1"/>
  <c r="D348" i="123" s="1"/>
  <c r="D308" i="123"/>
  <c r="D131" i="123" s="1"/>
  <c r="D126" i="123" s="1"/>
  <c r="D125" i="123" s="1"/>
  <c r="D960" i="123" l="1"/>
  <c r="D957" i="123"/>
  <c r="D924" i="123"/>
  <c r="D923" i="123" s="1"/>
  <c r="D580" i="123" l="1"/>
  <c r="D409" i="123" l="1"/>
  <c r="D411" i="123" l="1"/>
  <c r="D403" i="123"/>
  <c r="D395" i="123"/>
  <c r="D202" i="123" l="1"/>
  <c r="D90" i="123" l="1"/>
  <c r="D89" i="123" s="1"/>
  <c r="D66" i="123"/>
  <c r="D37" i="123"/>
  <c r="D31" i="123"/>
  <c r="D13" i="123" s="1"/>
  <c r="D162" i="123" l="1"/>
  <c r="D171" i="123" l="1"/>
  <c r="D170" i="123" s="1"/>
  <c r="D951" i="123"/>
  <c r="D882" i="123"/>
  <c r="D779" i="123" l="1"/>
  <c r="D759" i="123" l="1"/>
  <c r="D856" i="123"/>
  <c r="D848" i="123"/>
  <c r="D847" i="123" s="1"/>
  <c r="D837" i="123"/>
  <c r="D836" i="123" s="1"/>
  <c r="D829" i="123"/>
  <c r="D825" i="123"/>
  <c r="D824" i="123" s="1"/>
  <c r="D846" i="123" l="1"/>
  <c r="D756" i="123"/>
  <c r="D755" i="123" s="1"/>
  <c r="D754" i="123" s="1"/>
  <c r="D751" i="123"/>
  <c r="D750" i="123" s="1"/>
  <c r="D749" i="123" s="1"/>
  <c r="D746" i="123"/>
  <c r="D745" i="123" s="1"/>
  <c r="D744" i="123" s="1"/>
  <c r="D741" i="123" l="1"/>
  <c r="D740" i="123" s="1"/>
  <c r="D739" i="123" s="1"/>
  <c r="D684" i="123" l="1"/>
  <c r="D681" i="123"/>
  <c r="D680" i="123" s="1"/>
  <c r="D676" i="123"/>
  <c r="D673" i="123"/>
  <c r="D672" i="123" s="1"/>
  <c r="D671" i="123" l="1"/>
  <c r="D679" i="123"/>
  <c r="D474" i="123"/>
  <c r="D576" i="123" l="1"/>
  <c r="D307" i="123" l="1"/>
  <c r="D274" i="123"/>
  <c r="D273" i="123" s="1"/>
  <c r="D272" i="123" s="1"/>
  <c r="D87" i="123" l="1"/>
  <c r="D160" i="123"/>
  <c r="D159" i="123" s="1"/>
  <c r="D123" i="123" l="1"/>
  <c r="D948" i="123"/>
  <c r="D935" i="123"/>
  <c r="D934" i="123" s="1"/>
  <c r="D932" i="123"/>
  <c r="D879" i="123"/>
  <c r="D878" i="123" s="1"/>
  <c r="D855" i="123"/>
  <c r="D835" i="123"/>
  <c r="D833" i="123"/>
  <c r="D832" i="123" s="1"/>
  <c r="D828" i="123"/>
  <c r="D931" i="123" l="1"/>
  <c r="D602" i="123" l="1"/>
  <c r="D586" i="123"/>
  <c r="D585" i="123" s="1"/>
  <c r="D601" i="123" l="1"/>
  <c r="D584" i="123" s="1"/>
  <c r="D299" i="123" l="1"/>
  <c r="D226" i="123" l="1"/>
  <c r="D225" i="123" s="1"/>
  <c r="D210" i="123"/>
  <c r="D115" i="123" s="1"/>
  <c r="D209" i="123" l="1"/>
  <c r="D183" i="123"/>
  <c r="D81" i="123" l="1"/>
  <c r="D155" i="123" l="1"/>
  <c r="D153" i="123"/>
  <c r="D122" i="123" l="1"/>
  <c r="D963" i="123"/>
  <c r="D962" i="123" s="1"/>
  <c r="D956" i="123"/>
  <c r="D954" i="123"/>
  <c r="D950" i="123"/>
  <c r="D946" i="123"/>
  <c r="D945" i="123" s="1"/>
  <c r="D920" i="123"/>
  <c r="D919" i="123" s="1"/>
  <c r="D910" i="123"/>
  <c r="D909" i="123" s="1"/>
  <c r="D907" i="123"/>
  <c r="D891" i="123"/>
  <c r="D890" i="123" s="1"/>
  <c r="D889" i="123" s="1"/>
  <c r="D887" i="123"/>
  <c r="D886" i="123" s="1"/>
  <c r="D953" i="123" l="1"/>
  <c r="D906" i="123"/>
  <c r="D870" i="123"/>
  <c r="D872" i="123"/>
  <c r="D818" i="123"/>
  <c r="D816" i="123"/>
  <c r="D784" i="123"/>
  <c r="D722" i="123"/>
  <c r="D718" i="123"/>
  <c r="D717" i="123" s="1"/>
  <c r="D688" i="123"/>
  <c r="D687" i="123" s="1"/>
  <c r="D649" i="123"/>
  <c r="D648" i="123" s="1"/>
  <c r="D647" i="123" s="1"/>
  <c r="D628" i="123"/>
  <c r="D627" i="123" s="1"/>
  <c r="D626" i="123" s="1"/>
  <c r="D606" i="123"/>
  <c r="D114" i="123" l="1"/>
  <c r="D113" i="123" s="1"/>
  <c r="D783" i="123"/>
  <c r="D877" i="123"/>
  <c r="D716" i="123"/>
  <c r="D815" i="123"/>
  <c r="D605" i="123"/>
  <c r="D604" i="123" s="1"/>
  <c r="D869" i="123"/>
  <c r="D575" i="123"/>
  <c r="D574" i="123" s="1"/>
  <c r="D548" i="123"/>
  <c r="D547" i="123" s="1"/>
  <c r="D511" i="123"/>
  <c r="D510" i="123" s="1"/>
  <c r="D499" i="123"/>
  <c r="D498" i="123" s="1"/>
  <c r="D497" i="123" s="1"/>
  <c r="D485" i="123"/>
  <c r="D484" i="123" s="1"/>
  <c r="D462" i="123"/>
  <c r="D461" i="123" s="1"/>
  <c r="D460" i="123" s="1"/>
  <c r="D583" i="123" l="1"/>
  <c r="D546" i="123"/>
  <c r="D509" i="123"/>
  <c r="D443" i="123"/>
  <c r="D442" i="123" s="1"/>
  <c r="D392" i="123"/>
  <c r="D391" i="123" l="1"/>
  <c r="D389" i="123" s="1"/>
  <c r="D387" i="123"/>
  <c r="D376" i="123"/>
  <c r="D375" i="123" s="1"/>
  <c r="D374" i="123" l="1"/>
  <c r="D347" i="123" s="1"/>
  <c r="D322" i="123"/>
  <c r="D321" i="123" s="1"/>
  <c r="D320" i="123" s="1"/>
  <c r="D296" i="123"/>
  <c r="D295" i="123" s="1"/>
  <c r="D294" i="123" s="1"/>
  <c r="D285" i="123"/>
  <c r="D284" i="123" s="1"/>
  <c r="D235" i="123"/>
  <c r="D186" i="123"/>
  <c r="D185" i="123" s="1"/>
  <c r="D118" i="123" l="1"/>
  <c r="D182" i="123"/>
  <c r="D233" i="123"/>
  <c r="D335" i="123"/>
  <c r="D333" i="123"/>
  <c r="D332" i="123" s="1"/>
  <c r="D315" i="123"/>
  <c r="D314" i="123" s="1"/>
  <c r="D311" i="123" l="1"/>
  <c r="D310" i="123" s="1"/>
  <c r="D84" i="123"/>
  <c r="D72" i="123"/>
  <c r="D70" i="123"/>
  <c r="D68" i="123"/>
  <c r="D74" i="123" l="1"/>
  <c r="D291" i="123" l="1"/>
  <c r="D252" i="123"/>
  <c r="D254" i="123"/>
  <c r="D120" i="123" s="1"/>
  <c r="D248" i="123"/>
  <c r="D119" i="123" l="1"/>
  <c r="D251" i="123"/>
  <c r="D250" i="123" s="1"/>
  <c r="D289" i="123"/>
  <c r="D288" i="123" s="1"/>
  <c r="D169" i="123" l="1"/>
  <c r="D10" i="123"/>
  <c r="D117" i="123" l="1"/>
  <c r="D112" i="123" s="1"/>
  <c r="D12" i="123"/>
  <c r="D9" i="123" s="1"/>
  <c r="D247" i="123"/>
  <c r="D229" i="123" s="1"/>
  <c r="D207" i="123"/>
  <c r="D168" i="123" s="1"/>
  <c r="D6" i="123"/>
  <c r="D5" i="123" l="1"/>
  <c r="D121" i="123" l="1"/>
  <c r="D167" i="123" l="1"/>
  <c r="D158" i="123"/>
</calcChain>
</file>

<file path=xl/sharedStrings.xml><?xml version="1.0" encoding="utf-8"?>
<sst xmlns="http://schemas.openxmlformats.org/spreadsheetml/2006/main" count="1209" uniqueCount="439">
  <si>
    <t>Märjamaa Valla Noortekeskus</t>
  </si>
  <si>
    <t>Laulukarusell</t>
  </si>
  <si>
    <t>MIKSIKE</t>
  </si>
  <si>
    <t>Maade erastamine</t>
  </si>
  <si>
    <t>Haimre Rahvamaja</t>
  </si>
  <si>
    <t>Valgu Rahvamaja</t>
  </si>
  <si>
    <t>Varbola Rahvamaja</t>
  </si>
  <si>
    <t>Sotsiaalteenused</t>
  </si>
  <si>
    <t>Tasu äritegevusega tegelemise õiguse loa eest</t>
  </si>
  <si>
    <t>08107</t>
  </si>
  <si>
    <t>Erijuhtudel riigi poolt makstav sotsiaalmaks</t>
  </si>
  <si>
    <t>Haimre Rahvamaja tasulised teenused</t>
  </si>
  <si>
    <t>Varbola Rahvamaja tasulised teenused</t>
  </si>
  <si>
    <t>Füüsilise isiku tulumaks</t>
  </si>
  <si>
    <t>Maamaks</t>
  </si>
  <si>
    <t>Laekumised spordi- ja puhkeasutuste majandustegevusest</t>
  </si>
  <si>
    <t>Laekumised sotsiaalasutuste majandustegevusest</t>
  </si>
  <si>
    <t>Laekumised elamu- ja kommunaalasutuste majandustegevusest</t>
  </si>
  <si>
    <t>Intressi- ja viivisetulud hoiustelt</t>
  </si>
  <si>
    <t>Personalikulud</t>
  </si>
  <si>
    <t>Majandamiskulud</t>
  </si>
  <si>
    <t>Administreerimiskulud</t>
  </si>
  <si>
    <t>Lähetuskulud</t>
  </si>
  <si>
    <t>Koolituskulud</t>
  </si>
  <si>
    <t>Sõidukite ülalpidamise kulud</t>
  </si>
  <si>
    <t>Inventari kulud</t>
  </si>
  <si>
    <t>Rajatiste majandamiskulud</t>
  </si>
  <si>
    <t>Õppevahendid</t>
  </si>
  <si>
    <t>Teavikud ja kunstiesemed</t>
  </si>
  <si>
    <t>Sillaotsa Talumuuseum</t>
  </si>
  <si>
    <t>Peretoetused</t>
  </si>
  <si>
    <t>Toetused töötutele</t>
  </si>
  <si>
    <t>ruumide üür</t>
  </si>
  <si>
    <t>Märjamaa Gümnaasium</t>
  </si>
  <si>
    <t>Valgu Põhikool</t>
  </si>
  <si>
    <t>Laekumised haridusasutuste majandustegevusest</t>
  </si>
  <si>
    <t>Laekumised kultuuri- ja kunstiasutuste majandustegevusest</t>
  </si>
  <si>
    <t>Laekumised üldvalitsemisasutuste majandustegevusest</t>
  </si>
  <si>
    <t>Laekumised õiguste müügist</t>
  </si>
  <si>
    <t>pikapäevarühma oode</t>
  </si>
  <si>
    <t>Uurimis- ja arendustööde ostukulud</t>
  </si>
  <si>
    <t>Kultuuri- ja vaba aja sisustamise kulud</t>
  </si>
  <si>
    <t>Tulu koolitusteenuse osutamisest</t>
  </si>
  <si>
    <t>01111</t>
  </si>
  <si>
    <t>01112</t>
  </si>
  <si>
    <t>01</t>
  </si>
  <si>
    <t>6501</t>
  </si>
  <si>
    <t>03</t>
  </si>
  <si>
    <t>03200</t>
  </si>
  <si>
    <t>03600</t>
  </si>
  <si>
    <t>04</t>
  </si>
  <si>
    <t>04210</t>
  </si>
  <si>
    <t>04510</t>
  </si>
  <si>
    <t>04740</t>
  </si>
  <si>
    <t>05</t>
  </si>
  <si>
    <t>05100</t>
  </si>
  <si>
    <t>05400</t>
  </si>
  <si>
    <t>06</t>
  </si>
  <si>
    <t>06300</t>
  </si>
  <si>
    <t>06400</t>
  </si>
  <si>
    <t>06605</t>
  </si>
  <si>
    <t>09220</t>
  </si>
  <si>
    <t>07</t>
  </si>
  <si>
    <t>07210</t>
  </si>
  <si>
    <t>08</t>
  </si>
  <si>
    <t>08102</t>
  </si>
  <si>
    <t>08201</t>
  </si>
  <si>
    <t>08202</t>
  </si>
  <si>
    <t>08203</t>
  </si>
  <si>
    <t>08300</t>
  </si>
  <si>
    <t>09</t>
  </si>
  <si>
    <t>09110</t>
  </si>
  <si>
    <t>09212</t>
  </si>
  <si>
    <t>09210</t>
  </si>
  <si>
    <t>09600</t>
  </si>
  <si>
    <t>09800</t>
  </si>
  <si>
    <t>10</t>
  </si>
  <si>
    <t>10200</t>
  </si>
  <si>
    <t>10201</t>
  </si>
  <si>
    <t>10402</t>
  </si>
  <si>
    <t>10500</t>
  </si>
  <si>
    <t>10600</t>
  </si>
  <si>
    <t>Muud kulud</t>
  </si>
  <si>
    <t xml:space="preserve">Võetud laenude tagasimaksmine </t>
  </si>
  <si>
    <t>Eri- ja vormiriietus</t>
  </si>
  <si>
    <t>Erisoodustused</t>
  </si>
  <si>
    <t>Meditsiinikulud ja hügieenitarbed</t>
  </si>
  <si>
    <t>01114</t>
  </si>
  <si>
    <t>01600</t>
  </si>
  <si>
    <t>Intressi-, viivise- ja kohustistasukulud võetud laenudelt</t>
  </si>
  <si>
    <t>Muud sotsiaalabitoetused ja eraldised füüsilistele isikutele</t>
  </si>
  <si>
    <t>10121</t>
  </si>
  <si>
    <t>Toetused puuetega inimestele ja nende hooldajatele</t>
  </si>
  <si>
    <t>Kantseleiteenused</t>
  </si>
  <si>
    <t>Märjamaa Nädalalehe tulud</t>
  </si>
  <si>
    <t>Muu tulu elamu- ja kommunaaltegevusest</t>
  </si>
  <si>
    <t>jõusaali ja võimla tulu</t>
  </si>
  <si>
    <t>Laekumised korrakaitseasutuste majandustegevusest</t>
  </si>
  <si>
    <t>Kapitaliliisingu maksed</t>
  </si>
  <si>
    <t>Märjamaa Päevad ja Märjamaa Folk</t>
  </si>
  <si>
    <t>Teenuse mõisa tulud</t>
  </si>
  <si>
    <t>Intressi- ja viivisekulud kapitaliliisingult</t>
  </si>
  <si>
    <t>Märjamaa Lasteaed Pillerpall</t>
  </si>
  <si>
    <t>Orgita Lasteaed Midrimaa</t>
  </si>
  <si>
    <t>Kasti Lasteaed Karikakar</t>
  </si>
  <si>
    <t>Varbola Lasteaed-Algkool</t>
  </si>
  <si>
    <t>10701</t>
  </si>
  <si>
    <t>08109</t>
  </si>
  <si>
    <t>Märjamaa Valla Raamatukogu tasulised teenused</t>
  </si>
  <si>
    <t xml:space="preserve">Üüri- ja renditulud </t>
  </si>
  <si>
    <t>Muu kaupade ja teenuste müük</t>
  </si>
  <si>
    <t>Toimetulekutoetus</t>
  </si>
  <si>
    <t>Sotsiaaltoetuste ning -teenuste osutamise toetus</t>
  </si>
  <si>
    <t>08103</t>
  </si>
  <si>
    <t>Põhivara soetuseks antav sihtfinantseerimine</t>
  </si>
  <si>
    <t>Toiduained ja toitlustusteenused</t>
  </si>
  <si>
    <t>Märjamaa Muusika- ja Kunstikool</t>
  </si>
  <si>
    <t>Tunnus</t>
  </si>
  <si>
    <t>Kirje nimetus</t>
  </si>
  <si>
    <t>PÕHITEGEVUSE TULUD KOKKU</t>
  </si>
  <si>
    <t>Maksutulud</t>
  </si>
  <si>
    <t>Tulud kaupade ja teenuste müügist</t>
  </si>
  <si>
    <t>Saadavad toetused tegevuskuludeks</t>
  </si>
  <si>
    <t>Muud saadud toetused tegevuskuludeks</t>
  </si>
  <si>
    <t>3825, 388</t>
  </si>
  <si>
    <t xml:space="preserve">Muud tegevustulud </t>
  </si>
  <si>
    <t>PÕHITEGEVUSE KULUD KOKKU</t>
  </si>
  <si>
    <t>40, 41, 4500, 452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</si>
  <si>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</si>
  <si>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</si>
  <si>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</si>
  <si>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</si>
  <si>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</si>
  <si>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</si>
  <si>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</si>
  <si>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</si>
  <si>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</si>
  <si>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sihtfinantseerimine(+) </t>
  </si>
  <si>
    <t>Põhivara soetuseks antav sihtfinantseerimine(-)</t>
  </si>
  <si>
    <t>Finantstulud (+)</t>
  </si>
  <si>
    <t>Finantstkulud (-)</t>
  </si>
  <si>
    <t>EELARVE TULEM (ÜLEJÄÄK (+) / PUUDUJÄÄK (-))</t>
  </si>
  <si>
    <t>FINANTSEERIMISTEGEVUS</t>
  </si>
  <si>
    <t>Kohustuste tasumine (-)</t>
  </si>
  <si>
    <t>LIKVIIDSETE VARADE MUUTUS (+ suurenemine, - vähenemine)</t>
  </si>
  <si>
    <t>PÕHITEGEVUSE KULUDE JA INVESTEERIMISTEGEVUSE VÄLJAMINEKUTE JAOTUS TEGEVUSALADE JÄRGI</t>
  </si>
  <si>
    <t>Üldised valitsussektori teenused</t>
  </si>
  <si>
    <t>01700</t>
  </si>
  <si>
    <t>Valitsussektori võla teenindamine</t>
  </si>
  <si>
    <t>Avalik kord ja julgeolek</t>
  </si>
  <si>
    <t>Päästeteenused</t>
  </si>
  <si>
    <t>Majandus</t>
  </si>
  <si>
    <t>Maanteetransport (vallateede- ja tänavate korrashoid)</t>
  </si>
  <si>
    <t>Üldmajanduslikud arendusprojektid- territoriaalne planeerimine</t>
  </si>
  <si>
    <t>Keskkonnakaitse</t>
  </si>
  <si>
    <t>Jäätmekäitlus (prügivedu)</t>
  </si>
  <si>
    <t>Bioloogilise mitmekesisuse ja maastiku kaitse, haljastus</t>
  </si>
  <si>
    <t>Elamu- ja kommunaalmajandus</t>
  </si>
  <si>
    <t>Veevarustus</t>
  </si>
  <si>
    <t>Tänavavalgustus</t>
  </si>
  <si>
    <t>Tervishoid</t>
  </si>
  <si>
    <t>Vabaaeg, kultuur ja religioon</t>
  </si>
  <si>
    <t>Kultuuriüritused</t>
  </si>
  <si>
    <t>Haridus</t>
  </si>
  <si>
    <t>Sotsiaalne kaitse</t>
  </si>
  <si>
    <t>Muu puuetega inimeste sotsiaalne kaitse</t>
  </si>
  <si>
    <t>Eakate sotsiaalhoolekande asutused</t>
  </si>
  <si>
    <t>Muu eakate sotsiaalne kaitse</t>
  </si>
  <si>
    <t>Muu perekondade ja laste sotsiaalne kaitse</t>
  </si>
  <si>
    <t>Töötute sotsiaalne kaitse</t>
  </si>
  <si>
    <t>Eluasemeteenused sotsiaalsetele riskirühmadele</t>
  </si>
  <si>
    <t>Riiklik toimetulekutoetus</t>
  </si>
  <si>
    <t>Riigilõivud</t>
  </si>
  <si>
    <t>Tegevustulud</t>
  </si>
  <si>
    <t>Kaupade ja teenuste müük</t>
  </si>
  <si>
    <t>Vallavolikogu</t>
  </si>
  <si>
    <t>Vallavalitsus</t>
  </si>
  <si>
    <t>Maakorraldus</t>
  </si>
  <si>
    <t>Kalmistud</t>
  </si>
  <si>
    <t>Hulkuvate loomadega seotud tegevus</t>
  </si>
  <si>
    <t>Muu elamu- ja kommunaalmajandus</t>
  </si>
  <si>
    <t xml:space="preserve">Spordiklubid </t>
  </si>
  <si>
    <t>Hobulaiu puhkebaas</t>
  </si>
  <si>
    <t>Teenuse mõis</t>
  </si>
  <si>
    <t>Vaba aja üritused - mittetulunduslikuks tegevuseks antavad toetused</t>
  </si>
  <si>
    <t>Märjamaa Valla Raamatukogu</t>
  </si>
  <si>
    <t>Kino</t>
  </si>
  <si>
    <t>Sipa-Laukna Lasteaed</t>
  </si>
  <si>
    <t>Arvlemised lasteaedadega</t>
  </si>
  <si>
    <t>Arvlemised teiste koolidega</t>
  </si>
  <si>
    <t>Stipendiumid ja projektide omaosalused</t>
  </si>
  <si>
    <t>Lisa</t>
  </si>
  <si>
    <t>Külade tänuüritus</t>
  </si>
  <si>
    <t xml:space="preserve">Finantskulud </t>
  </si>
  <si>
    <t>Ehitusloa ja kasutusloa väljastamise riigilõiv</t>
  </si>
  <si>
    <t>kohatasu</t>
  </si>
  <si>
    <t>õppetasu</t>
  </si>
  <si>
    <t>laste toitlustustasu</t>
  </si>
  <si>
    <t>Orgita lasteaed Midrimaa</t>
  </si>
  <si>
    <t>töövihikute tasu</t>
  </si>
  <si>
    <t>koolisöökla küte, elekter</t>
  </si>
  <si>
    <t>bussi kasutamise tasu</t>
  </si>
  <si>
    <t>Sillaotsa Talumuuseumi tasulised teenused</t>
  </si>
  <si>
    <t>Märjamaa kino tasulised teenused</t>
  </si>
  <si>
    <t>Märjamaa Ujula tulud</t>
  </si>
  <si>
    <t>Hobulaiu pukebaasi tulud</t>
  </si>
  <si>
    <t>Üür ja rent kinnisvarainvesteeringutelt</t>
  </si>
  <si>
    <t>Üür ja rent mitteeluruumidelt</t>
  </si>
  <si>
    <t>Muu tulu üüri ja rendiga kaasnevast tegevusest (kommunaalteenused)</t>
  </si>
  <si>
    <t>Valla kalendrite müük</t>
  </si>
  <si>
    <t>Hariduskulude toetus</t>
  </si>
  <si>
    <t>Kassapõhine (eurodes)</t>
  </si>
  <si>
    <t>Töötasud</t>
  </si>
  <si>
    <t>Personalikuludga kaasnevad maksud</t>
  </si>
  <si>
    <t xml:space="preserve">Kinnistuste, hoonete ja ruumide majandamiskulud </t>
  </si>
  <si>
    <t>Info- ja kommunikatsioonitehnoloogia kulud</t>
  </si>
  <si>
    <t>Preemiad ja stipendiumid-aukodanike preemiad</t>
  </si>
  <si>
    <t>Maksu-, riigilõivu- ja trahvikulud</t>
  </si>
  <si>
    <t xml:space="preserve">Avaliku teenistuse ametnike töötasu </t>
  </si>
  <si>
    <t>Personalikuludga kaasnevad maksud ja sotsiaalkindlustusmaksed</t>
  </si>
  <si>
    <t>Töötajate töötasu</t>
  </si>
  <si>
    <t>Teekatte märgistustööd</t>
  </si>
  <si>
    <t>Orienteerumisklubi Orvand</t>
  </si>
  <si>
    <t>Maadlusklubi Juhan</t>
  </si>
  <si>
    <t xml:space="preserve">Raplamaa Omavalitsuste Liit </t>
  </si>
  <si>
    <t xml:space="preserve">Sihtasutus Raplamaa Omavalitsuste Arengufond </t>
  </si>
  <si>
    <t xml:space="preserve">Eesti Linnade Liit </t>
  </si>
  <si>
    <t xml:space="preserve">Mittetulundusühing Raplamaa Partnerluskogu </t>
  </si>
  <si>
    <t>Märjamaa Ujula</t>
  </si>
  <si>
    <t>Muud mitmesugused majandamiskulud</t>
  </si>
  <si>
    <t>Rajatiste ja hoonete soetamine ja renoveerimine</t>
  </si>
  <si>
    <t>Märjamaa Nädalaleht</t>
  </si>
  <si>
    <t>Muu erivarustus ja erimaterjalid</t>
  </si>
  <si>
    <t>Õppetoetused-sõidupiletid</t>
  </si>
  <si>
    <t>Õppetoetused</t>
  </si>
  <si>
    <t>Toimetulekutoetus ja täiendavad sotsiaaltoetused</t>
  </si>
  <si>
    <t xml:space="preserve">Rajatiste ja hoonete müük </t>
  </si>
  <si>
    <t>Vastutaja</t>
  </si>
  <si>
    <t>vallavanem</t>
  </si>
  <si>
    <t>direktor</t>
  </si>
  <si>
    <t>haridus- ja kultuurinõunik</t>
  </si>
  <si>
    <t>juhataja</t>
  </si>
  <si>
    <t>kinomehhaanik</t>
  </si>
  <si>
    <t>nädalalehe toimetaja</t>
  </si>
  <si>
    <t>majandusosakonna juhataja</t>
  </si>
  <si>
    <t>sotsiaalosakonna juhataja</t>
  </si>
  <si>
    <t>vallavolikogu esimees</t>
  </si>
  <si>
    <t>abivallavanem</t>
  </si>
  <si>
    <t>Märjamaa Valla Rahvamaja tasulised teenused</t>
  </si>
  <si>
    <t>Märjamaa Sotsiaalkeskuse tulud</t>
  </si>
  <si>
    <t>Sündide ja surmade registreerimise kulude hüvitis</t>
  </si>
  <si>
    <t>Vajaduspõhise peretoetuse maksmise hüvitis</t>
  </si>
  <si>
    <t>Kohaliku omavalitsuse üksuse reservfond</t>
  </si>
  <si>
    <t>Liikmemaks ja ühistegevuse kulud</t>
  </si>
  <si>
    <t>Töövõtulepingu alusel füüsilistele isikutele makstav tasu</t>
  </si>
  <si>
    <t xml:space="preserve">Muu avalik kord ja julgeolek </t>
  </si>
  <si>
    <t xml:space="preserve">Põhivara soetus </t>
  </si>
  <si>
    <t>Märjamaa Valla Rahvamaja</t>
  </si>
  <si>
    <t>Märjamaa Valla Rahvamaja projektid</t>
  </si>
  <si>
    <t xml:space="preserve">Vabariigi aastapäev </t>
  </si>
  <si>
    <t>09601</t>
  </si>
  <si>
    <t>Koolitoit</t>
  </si>
  <si>
    <t>Koolitoit Märjamaa Lasteaed Pillerpall</t>
  </si>
  <si>
    <t>Koolipiim</t>
  </si>
  <si>
    <t>Koolitoit Orgita Lasteaed Midrimaa</t>
  </si>
  <si>
    <t>Koolitoit Kasti Lasteaed Karikakar</t>
  </si>
  <si>
    <t>Koolitoit Sipa-Laukna Lasteaed</t>
  </si>
  <si>
    <t>Koolitoit Varbola Lasteaed-Algkool</t>
  </si>
  <si>
    <t>Hommikusöök</t>
  </si>
  <si>
    <t>Õhtuoode</t>
  </si>
  <si>
    <t>Koolitoit Valgu Põhikool</t>
  </si>
  <si>
    <t>Koolitoit Märjamaa Gümnaasium</t>
  </si>
  <si>
    <t>Vajaduspõhine peretoetus</t>
  </si>
  <si>
    <t>Märjamaa Sotsiaalkeskus</t>
  </si>
  <si>
    <t>Valla poolt rahastatav lapsehoiuteenus</t>
  </si>
  <si>
    <t>10900</t>
  </si>
  <si>
    <t>Muu sotsiaalse kaitse haldus - elektriautod</t>
  </si>
  <si>
    <t>38250, 38251</t>
  </si>
  <si>
    <t>Kohustuste võtmine (+)</t>
  </si>
  <si>
    <t>2586</t>
  </si>
  <si>
    <t>Laenude võtmine muudelt residentidelt (+)</t>
  </si>
  <si>
    <t>25861</t>
  </si>
  <si>
    <t>25862</t>
  </si>
  <si>
    <t>Märjamaa Spordiklubi</t>
  </si>
  <si>
    <t>muud tulud</t>
  </si>
  <si>
    <t>Kaevandamisõiguse tasu</t>
  </si>
  <si>
    <t>Laekumine vee erikasutusest</t>
  </si>
  <si>
    <t>Märjamaa autobussijaam</t>
  </si>
  <si>
    <t xml:space="preserve">Töötajate töötasu </t>
  </si>
  <si>
    <t>Varbola Lasteaed-Algkool (alusharidus)</t>
  </si>
  <si>
    <t>Valgu Põhikool (alusharidus)</t>
  </si>
  <si>
    <t>Varbola Lasteaed-Algkool (alus- ja põhihariduse kaudsed kulud)</t>
  </si>
  <si>
    <t>Varbola Lasteaed-Algkool (põhihariduse otsekulud)</t>
  </si>
  <si>
    <t>08235</t>
  </si>
  <si>
    <t xml:space="preserve">Personalikulud </t>
  </si>
  <si>
    <t>Valgu Põhikool (alus- ja põhihariduse kaudsed kulud)</t>
  </si>
  <si>
    <t>Valgu Põhikool (põhihariduse otsekulud)</t>
  </si>
  <si>
    <t>Märjamaa Gümnaasium (põhihariduse otsekukud)</t>
  </si>
  <si>
    <t>09213</t>
  </si>
  <si>
    <t>Märjamaa Gümnaasium (üldkeskhariduse otsekukud)</t>
  </si>
  <si>
    <t>Märjamaa Gümnaasium (põhi- ja üldkeskhariduse kaudsed kulud)</t>
  </si>
  <si>
    <t>Koolipuuvili</t>
  </si>
  <si>
    <t xml:space="preserve">Varbola Kultuuri ja Hariduse Selts </t>
  </si>
  <si>
    <t>Mittetulundusühing Raplamaa Jalgpallikool</t>
  </si>
  <si>
    <t>Märjamaa Valla Puuetega Inimeste Ühing</t>
  </si>
  <si>
    <t>Seltsing Märjamaa Pensionäride Ühendus</t>
  </si>
  <si>
    <t>Märjamaa Ettevõtjate Piirkondlik Ühendus</t>
  </si>
  <si>
    <t>Seltsing Märjamaa Kultuurikoda</t>
  </si>
  <si>
    <t>Kris Tegelmann</t>
  </si>
  <si>
    <t>Seltsing Pihlaka Kaks</t>
  </si>
  <si>
    <t>Seltsing Naiskoor Paula</t>
  </si>
  <si>
    <t xml:space="preserve">Mittetulundusühing Wäega Wärk </t>
  </si>
  <si>
    <t>Märjamaa Kultuuriselts</t>
  </si>
  <si>
    <t>Russalu Külade Ühendus</t>
  </si>
  <si>
    <t>Mittetulundusühing Märjamaa Saun</t>
  </si>
  <si>
    <t>Kohalike teede hoiu toetus</t>
  </si>
  <si>
    <t xml:space="preserve">Tasandusfond </t>
  </si>
  <si>
    <t xml:space="preserve">Toetusfond </t>
  </si>
  <si>
    <t>sh põhikooli õpetajate tööjõukulude toetus</t>
  </si>
  <si>
    <t>sh gümnaasiumi õpetajate tööjõukulude toetus</t>
  </si>
  <si>
    <t>sh direktorite ja õppealajuhatajate tööjõukulude toetus</t>
  </si>
  <si>
    <t>sh õpetajate, direktorite ja õppealajuhatajate täiendkoolituse toetus</t>
  </si>
  <si>
    <t>sh koolilõunatoetus</t>
  </si>
  <si>
    <t>04512</t>
  </si>
  <si>
    <t>Märjamaa Valla Noortekeskuse projektid</t>
  </si>
  <si>
    <t>09609</t>
  </si>
  <si>
    <t>Muud hariduse abiteenused</t>
  </si>
  <si>
    <t>TEISTE VALDADE ÕPILASTELE JÕULUPAKID</t>
  </si>
  <si>
    <t>LASTE JA NOORTE SIHTKAPITALI TÄNUÜRITUS</t>
  </si>
  <si>
    <t>Riigi poolt rahastatav lapsehoiuteenus</t>
  </si>
  <si>
    <t xml:space="preserve">Masinate ja seadmete, sh transpordivahendite soetamine ja renoveerimine </t>
  </si>
  <si>
    <t>Velise Kultuuri ja Hariduse Selts</t>
  </si>
  <si>
    <t>MTÜ Haimre Kultuuriselts</t>
  </si>
  <si>
    <t>MTÜ Külade Ühendus TOKK</t>
  </si>
  <si>
    <t>Teenuse Naiste Ühendus</t>
  </si>
  <si>
    <t>Tantsuklubi Mustang</t>
  </si>
  <si>
    <t>Valgu Rahvamaja tasulised teenused</t>
  </si>
  <si>
    <t>Laekumised Päästeametilt</t>
  </si>
  <si>
    <t>Muu vara üür ja rent</t>
  </si>
  <si>
    <t xml:space="preserve">Hoonestusõiguse seadmise tasu </t>
  </si>
  <si>
    <t>sh õppekirjanduse toetus</t>
  </si>
  <si>
    <t>VALLAMAJA ORU 2 PROJEKTEERIMINE</t>
  </si>
  <si>
    <t>Talihooldus</t>
  </si>
  <si>
    <t>Katteta teede suvehooldus</t>
  </si>
  <si>
    <t>Kattega teede suvehooldus</t>
  </si>
  <si>
    <t>Sildade ja truupide remont (lisa suvehoolduse lepingutele)</t>
  </si>
  <si>
    <t>Teemaa hooldus</t>
  </si>
  <si>
    <t>Teede ja tänavate korrashoid</t>
  </si>
  <si>
    <t>HAJAASUSTUSE PROGRAMM 2016</t>
  </si>
  <si>
    <t xml:space="preserve">MÄRJAMAA UJULA VÄLISSEINTE SOOJUSTAMINE JA KATUSE VAHETUS </t>
  </si>
  <si>
    <t>Märjamaa Muusika- ja Kunstikooli projektid</t>
  </si>
  <si>
    <t>Mittetulundusühing Rapla Kirikumuusika Festival</t>
  </si>
  <si>
    <t>MÄRJAMAA MUUSIKA- JA KUNSTIKOOLI ÜMBEREHITUSTÖÖD</t>
  </si>
  <si>
    <t>Laulu- ja tantsupidu</t>
  </si>
  <si>
    <t>Kodulookonverents</t>
  </si>
  <si>
    <t>MÄRJAMAA LASTEAIA PILLERPALL MÄNGUVÄLJAKU REKONSTRUEERIMINE</t>
  </si>
  <si>
    <t>KASTI LASTEAIA KARIKAKAR MÄNGUVÄLJAKU EHITAMINE</t>
  </si>
  <si>
    <t>SIPA-LAUKNA LASTEAIA LAUKNA HOONE REKONSTRUEERIMINE</t>
  </si>
  <si>
    <t>SIPA-LAUKNA LASTEAIA LAUKNA MÄNGUVÄLJAKU EHITAMINE</t>
  </si>
  <si>
    <t>VARBOLA LASTEAED-ALGKOOLI MÄNGUVÄLJAKU EHITAMINE</t>
  </si>
  <si>
    <t>NP JR-2015/10036</t>
  </si>
  <si>
    <t>VARA KOMMUUN NORDPLUSS PROJEKT</t>
  </si>
  <si>
    <t>Koolitransport</t>
  </si>
  <si>
    <t>Õppetoetused (sh ranitsatoetus 7000)</t>
  </si>
  <si>
    <t>MÄRJAMAA UJULA KATLAMAJA REKONSTRUEERIMINE</t>
  </si>
  <si>
    <t xml:space="preserve"> direktor</t>
  </si>
  <si>
    <t>MÄRJAMAA VALLA 2017. AASTA ALAEELARVED</t>
  </si>
  <si>
    <t>Muusika- ja Kunstikool</t>
  </si>
  <si>
    <t>Märjamaa Valla Noortekeskuse tasulised teenused</t>
  </si>
  <si>
    <t>Koduloolised trükised</t>
  </si>
  <si>
    <t>Üür ja rent eluruumidelt (sh sots. korterid)</t>
  </si>
  <si>
    <t>Jäätmehoolduse arendamise toetus</t>
  </si>
  <si>
    <t>Valimised</t>
  </si>
  <si>
    <t>03100</t>
  </si>
  <si>
    <t>Politsei</t>
  </si>
  <si>
    <t>Preemiad ja stipendiumid-abipolitseinike preemiad</t>
  </si>
  <si>
    <t>Tolmutõrje</t>
  </si>
  <si>
    <t>MÄRJAMAA-SÕTKE KERGLIIKLUSTEE EHITAMINE</t>
  </si>
  <si>
    <t>TEEDE INVESTEERINGUD</t>
  </si>
  <si>
    <t>MÄRJAMAA KESKVÄLJAKU REKONSTRUEERIMINE</t>
  </si>
  <si>
    <t>Ühistranspordi korralduse projekt</t>
  </si>
  <si>
    <t>HAIMRE MÕISAPARGI RESTAUREERIMISE PROJEKTEERIMINE</t>
  </si>
  <si>
    <t>Märjamaa Haigla AS</t>
  </si>
  <si>
    <t xml:space="preserve">MÄRJAMAA VALLA TÄNAVAVALGUSTUSE TARISTU RENOVEERIMISE KONSULTATSIOONITEENUS </t>
  </si>
  <si>
    <t>09510</t>
  </si>
  <si>
    <t>4-7.1/185/23</t>
  </si>
  <si>
    <t>EESTI AVATUD NOORTEKESKUSTE ÜHENDUS MTÜ - PROJEKT "NOORTE TUGILA" 2016-2018</t>
  </si>
  <si>
    <t>T-OT-2016-0022</t>
  </si>
  <si>
    <t>EESTI RAHVATANTSU JA RAHVAMUUSIKA SELTS - LAULU- JA TANTSUPEO PROTSESSIS OSALEVATE KOLLEKTIIVIDE OTSETOETUS (1500 €)</t>
  </si>
  <si>
    <t>T-OT-2016-0281</t>
  </si>
  <si>
    <t>EESTI RAHVATANTSU JA RAHVAMUUSIKA SELTS - LAULU- JA TANTSUPEO PROTSESSIS OSALEVATE KOLLEKTIIVIDE OTSETOETUS (900 €)</t>
  </si>
  <si>
    <t>T-OT-2016-0028</t>
  </si>
  <si>
    <t>EESTI RAHVATANTSU JA RAHVAMUUSIKA SELTS - LAULU- JA TANTSUPEO PROTSESSIS OSALEVATE KOLLEKTIIVIDE OTSETOETUS (300 €)</t>
  </si>
  <si>
    <t>L-OT-2016-0528</t>
  </si>
  <si>
    <t>EESTI KOORIÜHING - LAULU- JA TANTSUPEO PROTSESSIS OSALEVATE KOLLEKTIIVIDE OTSETOETUS (300 €)</t>
  </si>
  <si>
    <t>L-OT-2016-0345</t>
  </si>
  <si>
    <t>EESTI KOORIÜHING - LAULU- JA TANTSUPEO PROTSESSIS OSALEVATE KOLLEKTIIVIDE OTSETOETUS (600 €)</t>
  </si>
  <si>
    <t>RAHANDUSMINISTEERIUM - DIGITAALSE VÄLIEKRAANI JA INFOTAHVLITE SOETAMINE</t>
  </si>
  <si>
    <t>T-OT-2016-0455</t>
  </si>
  <si>
    <t>Varbola Rahvamaja projektid</t>
  </si>
  <si>
    <t>SILLAOTSA TALUMUUSEUMI VEOVAHENDITE VARJUALUSE EHITUS</t>
  </si>
  <si>
    <t>TEENUSE MÕISA RENOVEERIMINE - KAASAVA EELARVE INVESTEERINGUD</t>
  </si>
  <si>
    <t>MÄRJAMAA TERVISEKESKUSE PROJEKTEERIMINE JA EHITAMINE</t>
  </si>
  <si>
    <t>Märjamaa Tervisekeskus</t>
  </si>
  <si>
    <t>Orgita Lasteaed Midrimaa projektid</t>
  </si>
  <si>
    <t>RAHANDUSMINISTEERIUM - MÖÖBLI SOETAMINE</t>
  </si>
  <si>
    <t>VALGU PÕHIKOOLI KÜTTESÜSTEEMI PROJEKTEERIMINE</t>
  </si>
  <si>
    <t>MÄRJAMAA GÜMNAASIUMI SPORDIHOONE EHITAMINE (sh. PROJEKTEERIMINE)</t>
  </si>
  <si>
    <t>SIPA MÕISA HOONE SADEMEVETE ÄRAVOOLUSÜSTEEMI, FASSAADI JA SEINTE RENOVEERIMINE sh. PROJEKTEERIMINE</t>
  </si>
  <si>
    <t>MÄRJAMAA GÜMNAASIUMI KUNSTMURUKATTEGA JALGPALLIVÄLJAKU PROJEKTEERIMINE</t>
  </si>
  <si>
    <t>PROJEKTIDE EV 100 "IGAL LAPSEL OMA PILL" JA "VARAAIT" VALLA OSALUSED</t>
  </si>
  <si>
    <t>Arvlemised muusika- ja kunstikoolidega</t>
  </si>
  <si>
    <t>Koolituse kulud</t>
  </si>
  <si>
    <t>OIVIKU FOND</t>
  </si>
  <si>
    <t>SA ARCHIMEDES - ERASMUS+PROGRAMM MÄRJAMAA GÜMNAASIUMI PROJEKT "LIKE?SHARE!"</t>
  </si>
  <si>
    <t>T-OT-2016-0052</t>
  </si>
  <si>
    <t xml:space="preserve">EESTI RAHVATANTSU JA RAHVAMUUSIKA SELTS - LAULU- JA TANTSUPEO PROTSESSIS OSALEVATE KOLLEKTIIVIDE OTSETOETUS (1800 € MGÜ) </t>
  </si>
  <si>
    <t>T-OT-2016-0258</t>
  </si>
  <si>
    <t xml:space="preserve">EESTI RAHVATANTSU JA RAHVAMUUSIKA SELTS - LAULU- JA TANTSUPEO PROTSESSIS OSALEVATE KOLLEKTIIVIDE OTSETOETUS (300 € Valgu PK) </t>
  </si>
  <si>
    <t>SA KIK - VALGU PÕHIKOOLI KESKKONDA  JA SÄÄSTVAT ELUVIISI VÄÄRTUSTAVAD ÕPPEKÄIGUD</t>
  </si>
  <si>
    <t>Maksud, lõivud, trahvid</t>
  </si>
  <si>
    <t>MÄRJAMAA SOTSIAALKESKUSE KATLAMAJA REKONSTRUEERIMINE</t>
  </si>
  <si>
    <t>KULUDE KATTEKS SUUNAMATA JÄÄK</t>
  </si>
  <si>
    <t>Raplamaa Vaegkuuljate Ühing</t>
  </si>
  <si>
    <t>Valev Parker</t>
  </si>
  <si>
    <t>Darja Lehtsalu</t>
  </si>
  <si>
    <t>Naiskodukaitse Märjamaa jaoskond</t>
  </si>
  <si>
    <t>Egle Niinemets</t>
  </si>
  <si>
    <t>Tiina Tanseri</t>
  </si>
  <si>
    <t>Mittetulundusühing KäsitööPööninG</t>
  </si>
  <si>
    <t xml:space="preserve">Mittetulundusühing Scarlet </t>
  </si>
  <si>
    <t>MTÜ Väike Jalajälg</t>
  </si>
  <si>
    <t>2017.a I voorus jaotamata jääk</t>
  </si>
  <si>
    <t>Õppelaenud</t>
  </si>
  <si>
    <t xml:space="preserve">Koolipiim </t>
  </si>
  <si>
    <t xml:space="preserve">Orgita Lasteaed Midrimaa </t>
  </si>
  <si>
    <t>abivallavanem, majandusosakonna juhataja</t>
  </si>
  <si>
    <t>Märjamaa Vallavalitsuse 01.03.2017.a määrusele nr 2</t>
  </si>
  <si>
    <t>Õie Lauri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</si>
</sst>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r_-;\-* #,##0.00\ _k_r_-;_-* &quot;-&quot;??\ _k_r_-;_-@_-"/>
  </numFmts>
  <fonts count="13" x14ac:knownFonts="1">
    <font>
      <sz val="10"/>
      <name val="Arial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3" fillId="0" borderId="0"/>
  </cellStyleXfs>
  <cellXfs count="169">
    <xf numFmtId="0" fontId="0" fillId="0" borderId="0" xfId="0"/>
    <xf numFmtId="0" fontId="4" fillId="0" borderId="0" xfId="4" applyFont="1" applyFill="1" applyProtection="1">
      <protection locked="0"/>
    </xf>
    <xf numFmtId="0" fontId="3" fillId="0" borderId="0" xfId="4" applyFont="1" applyProtection="1">
      <protection locked="0"/>
    </xf>
    <xf numFmtId="0" fontId="3" fillId="0" borderId="0" xfId="4" applyFont="1"/>
    <xf numFmtId="0" fontId="4" fillId="0" borderId="0" xfId="5" applyFont="1" applyFill="1" applyBorder="1" applyProtection="1">
      <protection locked="0"/>
    </xf>
    <xf numFmtId="0" fontId="3" fillId="0" borderId="0" xfId="5" applyFont="1" applyFill="1" applyBorder="1" applyProtection="1">
      <protection locked="0"/>
    </xf>
    <xf numFmtId="0" fontId="3" fillId="0" borderId="6" xfId="5" applyFont="1" applyFill="1" applyBorder="1" applyAlignment="1" applyProtection="1">
      <alignment horizontal="left"/>
      <protection locked="0"/>
    </xf>
    <xf numFmtId="0" fontId="4" fillId="0" borderId="6" xfId="5" applyFont="1" applyFill="1" applyBorder="1" applyAlignment="1">
      <alignment horizontal="left"/>
    </xf>
    <xf numFmtId="0" fontId="4" fillId="0" borderId="1" xfId="4" applyFont="1" applyFill="1" applyBorder="1" applyAlignment="1">
      <alignment horizontal="left"/>
    </xf>
    <xf numFmtId="0" fontId="3" fillId="0" borderId="3" xfId="5" applyFont="1" applyFill="1" applyBorder="1" applyAlignment="1">
      <alignment horizontal="left"/>
    </xf>
    <xf numFmtId="0" fontId="3" fillId="0" borderId="0" xfId="5" applyFont="1" applyFill="1" applyBorder="1" applyAlignment="1">
      <alignment horizontal="left"/>
    </xf>
    <xf numFmtId="0" fontId="3" fillId="0" borderId="1" xfId="5" applyFont="1" applyFill="1" applyBorder="1" applyAlignment="1">
      <alignment horizontal="left"/>
    </xf>
    <xf numFmtId="0" fontId="4" fillId="0" borderId="1" xfId="5" applyFont="1" applyFill="1" applyBorder="1" applyAlignment="1">
      <alignment horizontal="left"/>
    </xf>
    <xf numFmtId="0" fontId="5" fillId="0" borderId="1" xfId="5" applyFont="1" applyFill="1" applyBorder="1" applyAlignment="1">
      <alignment horizontal="left"/>
    </xf>
    <xf numFmtId="0" fontId="4" fillId="0" borderId="0" xfId="4" applyFont="1"/>
    <xf numFmtId="0" fontId="4" fillId="0" borderId="0" xfId="5" applyFont="1" applyFill="1" applyBorder="1" applyAlignment="1">
      <alignment horizontal="left"/>
    </xf>
    <xf numFmtId="0" fontId="6" fillId="0" borderId="0" xfId="4" applyFont="1"/>
    <xf numFmtId="0" fontId="7" fillId="0" borderId="0" xfId="5" applyFont="1" applyFill="1" applyBorder="1" applyAlignment="1">
      <alignment horizontal="left"/>
    </xf>
    <xf numFmtId="0" fontId="8" fillId="0" borderId="0" xfId="4" applyFont="1"/>
    <xf numFmtId="0" fontId="4" fillId="0" borderId="0" xfId="4" applyFont="1" applyBorder="1" applyAlignment="1">
      <alignment horizontal="left"/>
    </xf>
    <xf numFmtId="0" fontId="3" fillId="0" borderId="0" xfId="0" applyFont="1"/>
    <xf numFmtId="0" fontId="3" fillId="0" borderId="0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7" fillId="0" borderId="0" xfId="4" applyFont="1" applyBorder="1" applyAlignment="1">
      <alignment horizontal="left"/>
    </xf>
    <xf numFmtId="0" fontId="4" fillId="0" borderId="3" xfId="5" applyFont="1" applyFill="1" applyBorder="1" applyAlignment="1">
      <alignment horizontal="left"/>
    </xf>
    <xf numFmtId="0" fontId="3" fillId="0" borderId="5" xfId="4" applyFont="1" applyBorder="1" applyAlignment="1">
      <alignment horizontal="left"/>
    </xf>
    <xf numFmtId="0" fontId="3" fillId="0" borderId="0" xfId="4" applyFont="1" applyFill="1"/>
    <xf numFmtId="3" fontId="4" fillId="0" borderId="0" xfId="4" applyNumberFormat="1" applyFont="1" applyAlignment="1">
      <alignment horizontal="right"/>
    </xf>
    <xf numFmtId="0" fontId="3" fillId="0" borderId="0" xfId="4" applyFont="1" applyAlignment="1">
      <alignment wrapText="1"/>
    </xf>
    <xf numFmtId="0" fontId="4" fillId="2" borderId="6" xfId="5" applyFont="1" applyFill="1" applyBorder="1" applyAlignment="1">
      <alignment horizontal="left"/>
    </xf>
    <xf numFmtId="0" fontId="4" fillId="2" borderId="1" xfId="4" applyFont="1" applyFill="1" applyBorder="1" applyAlignment="1">
      <alignment horizontal="left"/>
    </xf>
    <xf numFmtId="0" fontId="4" fillId="2" borderId="6" xfId="4" applyFont="1" applyFill="1" applyBorder="1" applyAlignment="1">
      <alignment horizontal="left"/>
    </xf>
    <xf numFmtId="0" fontId="8" fillId="0" borderId="0" xfId="5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" fontId="3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0" xfId="5" applyFont="1" applyFill="1" applyBorder="1" applyAlignment="1" applyProtection="1">
      <alignment horizontal="left"/>
      <protection locked="0"/>
    </xf>
    <xf numFmtId="0" fontId="4" fillId="0" borderId="0" xfId="4" applyFont="1" applyFill="1" applyBorder="1" applyAlignment="1">
      <alignment horizontal="left"/>
    </xf>
    <xf numFmtId="0" fontId="4" fillId="0" borderId="4" xfId="5" applyFont="1" applyFill="1" applyBorder="1" applyAlignment="1">
      <alignment horizontal="left"/>
    </xf>
    <xf numFmtId="0" fontId="4" fillId="0" borderId="7" xfId="5" applyFont="1" applyFill="1" applyBorder="1" applyAlignment="1">
      <alignment horizontal="left"/>
    </xf>
    <xf numFmtId="0" fontId="10" fillId="0" borderId="0" xfId="4" applyFont="1"/>
    <xf numFmtId="0" fontId="3" fillId="0" borderId="0" xfId="4" applyFont="1" applyAlignment="1">
      <alignment horizontal="right"/>
    </xf>
    <xf numFmtId="0" fontId="4" fillId="0" borderId="7" xfId="4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4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left"/>
    </xf>
    <xf numFmtId="49" fontId="4" fillId="0" borderId="7" xfId="5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7" xfId="5" applyNumberFormat="1" applyFont="1" applyFill="1" applyBorder="1" applyAlignment="1">
      <alignment horizontal="left"/>
    </xf>
    <xf numFmtId="0" fontId="3" fillId="2" borderId="5" xfId="4" applyFont="1" applyFill="1" applyBorder="1" applyAlignment="1">
      <alignment horizontal="left"/>
    </xf>
    <xf numFmtId="0" fontId="4" fillId="0" borderId="5" xfId="4" applyFont="1" applyBorder="1" applyAlignment="1">
      <alignment horizontal="left"/>
    </xf>
    <xf numFmtId="0" fontId="3" fillId="0" borderId="2" xfId="5" applyFont="1" applyFill="1" applyBorder="1" applyAlignment="1">
      <alignment horizontal="left"/>
    </xf>
    <xf numFmtId="0" fontId="3" fillId="0" borderId="7" xfId="5" applyFont="1" applyFill="1" applyBorder="1" applyAlignment="1">
      <alignment horizontal="left"/>
    </xf>
    <xf numFmtId="0" fontId="3" fillId="0" borderId="4" xfId="5" applyFont="1" applyFill="1" applyBorder="1" applyAlignment="1">
      <alignment horizontal="left"/>
    </xf>
    <xf numFmtId="0" fontId="4" fillId="0" borderId="7" xfId="4" applyFont="1" applyBorder="1" applyAlignment="1">
      <alignment horizontal="left"/>
    </xf>
    <xf numFmtId="0" fontId="3" fillId="0" borderId="7" xfId="4" applyFont="1" applyBorder="1" applyAlignment="1">
      <alignment horizontal="left"/>
    </xf>
    <xf numFmtId="0" fontId="4" fillId="0" borderId="7" xfId="0" applyNumberFormat="1" applyFont="1" applyBorder="1" applyAlignment="1">
      <alignment horizontal="left" wrapText="1"/>
    </xf>
    <xf numFmtId="0" fontId="3" fillId="0" borderId="7" xfId="0" applyNumberFormat="1" applyFont="1" applyBorder="1" applyAlignment="1">
      <alignment horizontal="left" wrapText="1"/>
    </xf>
    <xf numFmtId="0" fontId="3" fillId="0" borderId="4" xfId="0" applyNumberFormat="1" applyFont="1" applyBorder="1" applyAlignment="1">
      <alignment horizontal="left" wrapText="1"/>
    </xf>
    <xf numFmtId="0" fontId="4" fillId="0" borderId="4" xfId="4" applyFont="1" applyBorder="1" applyAlignment="1">
      <alignment horizontal="left"/>
    </xf>
    <xf numFmtId="0" fontId="4" fillId="0" borderId="2" xfId="5" applyFont="1" applyFill="1" applyBorder="1" applyAlignment="1">
      <alignment horizontal="left"/>
    </xf>
    <xf numFmtId="0" fontId="3" fillId="0" borderId="5" xfId="5" applyFont="1" applyFill="1" applyBorder="1" applyAlignment="1">
      <alignment horizontal="left"/>
    </xf>
    <xf numFmtId="0" fontId="5" fillId="0" borderId="4" xfId="5" applyFont="1" applyFill="1" applyBorder="1" applyAlignment="1">
      <alignment horizontal="left"/>
    </xf>
    <xf numFmtId="0" fontId="3" fillId="0" borderId="4" xfId="4" applyFont="1" applyBorder="1" applyAlignment="1">
      <alignment horizontal="left"/>
    </xf>
    <xf numFmtId="0" fontId="3" fillId="2" borderId="4" xfId="4" applyFont="1" applyFill="1" applyBorder="1" applyAlignment="1">
      <alignment horizontal="left"/>
    </xf>
    <xf numFmtId="0" fontId="3" fillId="0" borderId="7" xfId="4" applyFont="1" applyFill="1" applyBorder="1" applyAlignment="1">
      <alignment horizontal="left"/>
    </xf>
    <xf numFmtId="0" fontId="4" fillId="2" borderId="5" xfId="4" applyFont="1" applyFill="1" applyBorder="1" applyAlignment="1">
      <alignment horizontal="left"/>
    </xf>
    <xf numFmtId="49" fontId="4" fillId="0" borderId="5" xfId="5" applyNumberFormat="1" applyFont="1" applyFill="1" applyBorder="1" applyAlignment="1">
      <alignment horizontal="left"/>
    </xf>
    <xf numFmtId="0" fontId="11" fillId="0" borderId="0" xfId="4" applyFont="1"/>
    <xf numFmtId="49" fontId="6" fillId="0" borderId="7" xfId="5" applyNumberFormat="1" applyFont="1" applyFill="1" applyBorder="1" applyAlignment="1">
      <alignment horizontal="left"/>
    </xf>
    <xf numFmtId="49" fontId="4" fillId="0" borderId="2" xfId="5" applyNumberFormat="1" applyFont="1" applyFill="1" applyBorder="1" applyAlignment="1">
      <alignment horizontal="left"/>
    </xf>
    <xf numFmtId="49" fontId="6" fillId="0" borderId="4" xfId="5" applyNumberFormat="1" applyFont="1" applyFill="1" applyBorder="1" applyAlignment="1">
      <alignment horizontal="left"/>
    </xf>
    <xf numFmtId="49" fontId="4" fillId="0" borderId="4" xfId="5" applyNumberFormat="1" applyFont="1" applyFill="1" applyBorder="1" applyAlignment="1">
      <alignment horizontal="left"/>
    </xf>
    <xf numFmtId="0" fontId="10" fillId="0" borderId="0" xfId="4" applyFont="1" applyAlignment="1">
      <alignment wrapText="1"/>
    </xf>
    <xf numFmtId="0" fontId="4" fillId="0" borderId="8" xfId="5" applyFont="1" applyFill="1" applyBorder="1" applyAlignment="1">
      <alignment horizontal="left"/>
    </xf>
    <xf numFmtId="49" fontId="4" fillId="0" borderId="9" xfId="5" applyNumberFormat="1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3" fontId="4" fillId="0" borderId="0" xfId="4" applyNumberFormat="1" applyFont="1"/>
    <xf numFmtId="0" fontId="3" fillId="0" borderId="0" xfId="4" applyFont="1" applyBorder="1"/>
    <xf numFmtId="0" fontId="3" fillId="0" borderId="6" xfId="5" applyFont="1" applyFill="1" applyBorder="1" applyProtection="1">
      <protection locked="0"/>
    </xf>
    <xf numFmtId="0" fontId="4" fillId="2" borderId="3" xfId="5" applyFont="1" applyFill="1" applyBorder="1"/>
    <xf numFmtId="0" fontId="4" fillId="0" borderId="6" xfId="5" applyFont="1" applyFill="1" applyBorder="1"/>
    <xf numFmtId="0" fontId="3" fillId="0" borderId="0" xfId="5" applyFont="1" applyFill="1" applyBorder="1"/>
    <xf numFmtId="0" fontId="4" fillId="0" borderId="0" xfId="5" applyFont="1" applyFill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5" applyFont="1" applyFill="1" applyBorder="1"/>
    <xf numFmtId="0" fontId="4" fillId="0" borderId="3" xfId="5" applyFont="1" applyFill="1" applyBorder="1"/>
    <xf numFmtId="0" fontId="4" fillId="0" borderId="0" xfId="4" applyFont="1" applyFill="1" applyBorder="1"/>
    <xf numFmtId="0" fontId="3" fillId="0" borderId="0" xfId="4" applyFont="1" applyFill="1" applyBorder="1"/>
    <xf numFmtId="0" fontId="5" fillId="0" borderId="3" xfId="5" applyFont="1" applyFill="1" applyBorder="1"/>
    <xf numFmtId="0" fontId="4" fillId="2" borderId="6" xfId="5" applyFont="1" applyFill="1" applyBorder="1"/>
    <xf numFmtId="0" fontId="5" fillId="0" borderId="0" xfId="5" applyFont="1" applyFill="1" applyBorder="1"/>
    <xf numFmtId="0" fontId="3" fillId="0" borderId="0" xfId="5" applyFont="1" applyFill="1" applyBorder="1" applyAlignment="1"/>
    <xf numFmtId="0" fontId="5" fillId="0" borderId="1" xfId="5" applyFont="1" applyFill="1" applyBorder="1"/>
    <xf numFmtId="0" fontId="3" fillId="0" borderId="1" xfId="5" applyFont="1" applyFill="1" applyBorder="1"/>
    <xf numFmtId="0" fontId="3" fillId="2" borderId="1" xfId="4" applyFont="1" applyFill="1" applyBorder="1"/>
    <xf numFmtId="0" fontId="3" fillId="2" borderId="6" xfId="4" applyFont="1" applyFill="1" applyBorder="1"/>
    <xf numFmtId="0" fontId="4" fillId="0" borderId="0" xfId="5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 readingOrder="1"/>
    </xf>
    <xf numFmtId="0" fontId="3" fillId="0" borderId="0" xfId="5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2" borderId="6" xfId="5" applyFont="1" applyFill="1" applyBorder="1"/>
    <xf numFmtId="0" fontId="4" fillId="0" borderId="8" xfId="5" applyFont="1" applyFill="1" applyBorder="1"/>
    <xf numFmtId="0" fontId="4" fillId="0" borderId="0" xfId="0" applyFont="1" applyFill="1" applyBorder="1" applyAlignment="1">
      <alignment horizontal="left" wrapText="1"/>
    </xf>
    <xf numFmtId="0" fontId="7" fillId="0" borderId="0" xfId="5" applyFont="1" applyFill="1" applyBorder="1"/>
    <xf numFmtId="0" fontId="3" fillId="0" borderId="6" xfId="4" applyFont="1" applyBorder="1"/>
    <xf numFmtId="0" fontId="4" fillId="0" borderId="0" xfId="4" applyFont="1" applyBorder="1"/>
    <xf numFmtId="0" fontId="9" fillId="0" borderId="0" xfId="4" applyFont="1" applyBorder="1"/>
    <xf numFmtId="0" fontId="4" fillId="0" borderId="3" xfId="4" applyFont="1" applyBorder="1"/>
    <xf numFmtId="0" fontId="6" fillId="0" borderId="0" xfId="5" applyFont="1" applyFill="1" applyBorder="1"/>
    <xf numFmtId="2" fontId="3" fillId="0" borderId="0" xfId="5" applyNumberFormat="1" applyFont="1" applyFill="1" applyBorder="1" applyAlignment="1">
      <alignment wrapText="1"/>
    </xf>
    <xf numFmtId="0" fontId="7" fillId="0" borderId="0" xfId="4" applyFont="1" applyBorder="1"/>
    <xf numFmtId="0" fontId="3" fillId="0" borderId="1" xfId="0" applyFont="1" applyFill="1" applyBorder="1" applyAlignment="1">
      <alignment horizontal="left" wrapText="1"/>
    </xf>
    <xf numFmtId="3" fontId="5" fillId="0" borderId="10" xfId="5" applyNumberFormat="1" applyFont="1" applyFill="1" applyBorder="1" applyAlignment="1" applyProtection="1">
      <alignment horizontal="center" wrapText="1"/>
      <protection locked="0"/>
    </xf>
    <xf numFmtId="3" fontId="7" fillId="2" borderId="11" xfId="5" applyNumberFormat="1" applyFont="1" applyFill="1" applyBorder="1" applyAlignment="1" applyProtection="1"/>
    <xf numFmtId="3" fontId="7" fillId="0" borderId="10" xfId="5" applyNumberFormat="1" applyFont="1" applyFill="1" applyBorder="1" applyAlignment="1" applyProtection="1"/>
    <xf numFmtId="3" fontId="5" fillId="0" borderId="12" xfId="5" applyNumberFormat="1" applyFont="1" applyFill="1" applyBorder="1" applyAlignment="1" applyProtection="1">
      <protection locked="0"/>
    </xf>
    <xf numFmtId="3" fontId="7" fillId="0" borderId="12" xfId="5" applyNumberFormat="1" applyFont="1" applyFill="1" applyBorder="1" applyAlignment="1" applyProtection="1"/>
    <xf numFmtId="3" fontId="5" fillId="0" borderId="12" xfId="5" applyNumberFormat="1" applyFont="1" applyFill="1" applyBorder="1" applyAlignment="1" applyProtection="1"/>
    <xf numFmtId="3" fontId="5" fillId="0" borderId="13" xfId="5" applyNumberFormat="1" applyFont="1" applyFill="1" applyBorder="1" applyAlignment="1" applyProtection="1"/>
    <xf numFmtId="3" fontId="7" fillId="0" borderId="13" xfId="5" applyNumberFormat="1" applyFont="1" applyFill="1" applyBorder="1" applyAlignment="1" applyProtection="1"/>
    <xf numFmtId="3" fontId="7" fillId="0" borderId="11" xfId="5" applyNumberFormat="1" applyFont="1" applyFill="1" applyBorder="1" applyAlignment="1" applyProtection="1"/>
    <xf numFmtId="3" fontId="7" fillId="0" borderId="12" xfId="5" applyNumberFormat="1" applyFont="1" applyFill="1" applyBorder="1" applyAlignment="1" applyProtection="1">
      <protection locked="0"/>
    </xf>
    <xf numFmtId="3" fontId="5" fillId="0" borderId="11" xfId="5" applyNumberFormat="1" applyFont="1" applyFill="1" applyBorder="1" applyProtection="1">
      <protection locked="0"/>
    </xf>
    <xf numFmtId="3" fontId="5" fillId="0" borderId="12" xfId="5" applyNumberFormat="1" applyFont="1" applyFill="1" applyBorder="1" applyProtection="1">
      <protection locked="0"/>
    </xf>
    <xf numFmtId="3" fontId="7" fillId="2" borderId="10" xfId="5" applyNumberFormat="1" applyFont="1" applyFill="1" applyBorder="1" applyAlignment="1" applyProtection="1"/>
    <xf numFmtId="3" fontId="5" fillId="0" borderId="11" xfId="5" applyNumberFormat="1" applyFont="1" applyFill="1" applyBorder="1" applyAlignment="1" applyProtection="1"/>
    <xf numFmtId="3" fontId="5" fillId="0" borderId="13" xfId="5" applyNumberFormat="1" applyFont="1" applyFill="1" applyBorder="1" applyAlignment="1" applyProtection="1">
      <protection locked="0"/>
    </xf>
    <xf numFmtId="3" fontId="4" fillId="2" borderId="13" xfId="4" applyNumberFormat="1" applyFont="1" applyFill="1" applyBorder="1"/>
    <xf numFmtId="3" fontId="4" fillId="2" borderId="10" xfId="4" applyNumberFormat="1" applyFont="1" applyFill="1" applyBorder="1"/>
    <xf numFmtId="3" fontId="5" fillId="0" borderId="12" xfId="4" applyNumberFormat="1" applyFont="1" applyBorder="1" applyAlignment="1" applyProtection="1">
      <protection locked="0"/>
    </xf>
    <xf numFmtId="3" fontId="7" fillId="0" borderId="12" xfId="4" applyNumberFormat="1" applyFont="1" applyBorder="1" applyAlignment="1" applyProtection="1">
      <protection locked="0"/>
    </xf>
    <xf numFmtId="3" fontId="4" fillId="0" borderId="12" xfId="5" applyNumberFormat="1" applyFont="1" applyFill="1" applyBorder="1" applyAlignment="1" applyProtection="1"/>
    <xf numFmtId="3" fontId="4" fillId="0" borderId="12" xfId="4" applyNumberFormat="1" applyFont="1" applyBorder="1"/>
    <xf numFmtId="3" fontId="3" fillId="0" borderId="12" xfId="4" applyNumberFormat="1" applyFont="1" applyBorder="1"/>
    <xf numFmtId="3" fontId="4" fillId="0" borderId="12" xfId="4" applyNumberFormat="1" applyFont="1" applyFill="1" applyBorder="1"/>
    <xf numFmtId="3" fontId="3" fillId="0" borderId="12" xfId="4" applyNumberFormat="1" applyFont="1" applyFill="1" applyBorder="1"/>
    <xf numFmtId="3" fontId="7" fillId="0" borderId="11" xfId="4" applyNumberFormat="1" applyFont="1" applyBorder="1" applyAlignment="1" applyProtection="1"/>
    <xf numFmtId="3" fontId="7" fillId="0" borderId="14" xfId="4" applyNumberFormat="1" applyFont="1" applyBorder="1" applyAlignment="1" applyProtection="1">
      <protection locked="0"/>
    </xf>
    <xf numFmtId="3" fontId="4" fillId="0" borderId="12" xfId="1" applyNumberFormat="1" applyFont="1" applyBorder="1" applyAlignment="1">
      <alignment horizontal="right" wrapText="1"/>
    </xf>
    <xf numFmtId="3" fontId="3" fillId="0" borderId="12" xfId="1" applyNumberFormat="1" applyFont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wrapText="1"/>
    </xf>
    <xf numFmtId="3" fontId="7" fillId="0" borderId="12" xfId="4" applyNumberFormat="1" applyFont="1" applyBorder="1" applyAlignment="1" applyProtection="1"/>
    <xf numFmtId="3" fontId="5" fillId="0" borderId="12" xfId="4" applyNumberFormat="1" applyFont="1" applyBorder="1" applyAlignment="1" applyProtection="1"/>
    <xf numFmtId="3" fontId="7" fillId="0" borderId="10" xfId="4" applyNumberFormat="1" applyFont="1" applyBorder="1" applyAlignment="1" applyProtection="1"/>
    <xf numFmtId="3" fontId="7" fillId="0" borderId="12" xfId="4" applyNumberFormat="1" applyFont="1" applyBorder="1" applyProtection="1">
      <protection locked="0"/>
    </xf>
    <xf numFmtId="3" fontId="5" fillId="0" borderId="13" xfId="4" applyNumberFormat="1" applyFont="1" applyBorder="1" applyAlignment="1" applyProtection="1">
      <protection locked="0"/>
    </xf>
    <xf numFmtId="3" fontId="7" fillId="0" borderId="11" xfId="4" applyNumberFormat="1" applyFont="1" applyBorder="1" applyAlignment="1" applyProtection="1">
      <protection locked="0"/>
    </xf>
    <xf numFmtId="3" fontId="3" fillId="0" borderId="12" xfId="4" applyNumberFormat="1" applyFont="1" applyBorder="1" applyAlignment="1" applyProtection="1">
      <protection locked="0"/>
    </xf>
    <xf numFmtId="3" fontId="4" fillId="0" borderId="12" xfId="4" applyNumberFormat="1" applyFont="1" applyBorder="1" applyAlignment="1" applyProtection="1">
      <protection locked="0"/>
    </xf>
    <xf numFmtId="3" fontId="4" fillId="0" borderId="12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 applyAlignment="1">
      <alignment wrapText="1"/>
    </xf>
    <xf numFmtId="49" fontId="3" fillId="0" borderId="0" xfId="5" applyNumberFormat="1" applyFont="1" applyFill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4" fillId="2" borderId="6" xfId="5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</cellXfs>
  <cellStyles count="6">
    <cellStyle name="Koma" xfId="1" builtinId="3"/>
    <cellStyle name="Normaallaad" xfId="0" builtinId="0"/>
    <cellStyle name="Normaallaad 2" xfId="2"/>
    <cellStyle name="Normaallaad 3" xfId="3"/>
    <cellStyle name="Normal 2" xfId="4"/>
    <cellStyle name="Normal_Sheet1 2" xfId="5"/>
  </cellStyles>
  <dxfs count="1"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  <color rgb="FF33CCCC"/>
      <color rgb="FFDCE6F1"/>
      <color rgb="FFB7DEE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5"/>
  <sheetViews>
    <sheetView tabSelected="1" zoomScaleNormal="100" workbookViewId="0">
      <selection activeCell="E2" sqref="E2"/>
    </sheetView>
  </sheetViews>
  <sheetFormatPr defaultRowHeight="12.75" x14ac:dyDescent="0.2"/>
  <cols>
    <col min="1" max="1" width="9.28515625" style="3" customWidth="1"/>
    <col min="2" max="2" width="8.42578125" style="3" customWidth="1"/>
    <col min="3" max="3" width="60.42578125" style="3" customWidth="1"/>
    <col min="4" max="4" width="11.7109375" style="3" customWidth="1"/>
    <col min="5" max="5" width="25" style="3" customWidth="1"/>
    <col min="6" max="244" width="9.140625" style="3"/>
    <col min="245" max="245" width="8.42578125" style="3" customWidth="1"/>
    <col min="246" max="246" width="3.5703125" style="3" customWidth="1"/>
    <col min="247" max="247" width="47.5703125" style="3" customWidth="1"/>
    <col min="248" max="248" width="14" style="3" customWidth="1"/>
    <col min="249" max="249" width="13.28515625" style="3" customWidth="1"/>
    <col min="250" max="250" width="14.42578125" style="3" customWidth="1"/>
    <col min="251" max="251" width="10" style="3" customWidth="1"/>
    <col min="252" max="500" width="9.140625" style="3"/>
    <col min="501" max="501" width="8.42578125" style="3" customWidth="1"/>
    <col min="502" max="502" width="3.5703125" style="3" customWidth="1"/>
    <col min="503" max="503" width="47.5703125" style="3" customWidth="1"/>
    <col min="504" max="504" width="14" style="3" customWidth="1"/>
    <col min="505" max="505" width="13.28515625" style="3" customWidth="1"/>
    <col min="506" max="506" width="14.42578125" style="3" customWidth="1"/>
    <col min="507" max="507" width="10" style="3" customWidth="1"/>
    <col min="508" max="756" width="9.140625" style="3"/>
    <col min="757" max="757" width="8.42578125" style="3" customWidth="1"/>
    <col min="758" max="758" width="3.5703125" style="3" customWidth="1"/>
    <col min="759" max="759" width="47.5703125" style="3" customWidth="1"/>
    <col min="760" max="760" width="14" style="3" customWidth="1"/>
    <col min="761" max="761" width="13.28515625" style="3" customWidth="1"/>
    <col min="762" max="762" width="14.42578125" style="3" customWidth="1"/>
    <col min="763" max="763" width="10" style="3" customWidth="1"/>
    <col min="764" max="1012" width="9.140625" style="3"/>
    <col min="1013" max="1013" width="8.42578125" style="3" customWidth="1"/>
    <col min="1014" max="1014" width="3.5703125" style="3" customWidth="1"/>
    <col min="1015" max="1015" width="47.5703125" style="3" customWidth="1"/>
    <col min="1016" max="1016" width="14" style="3" customWidth="1"/>
    <col min="1017" max="1017" width="13.28515625" style="3" customWidth="1"/>
    <col min="1018" max="1018" width="14.42578125" style="3" customWidth="1"/>
    <col min="1019" max="1019" width="10" style="3" customWidth="1"/>
    <col min="1020" max="1268" width="9.140625" style="3"/>
    <col min="1269" max="1269" width="8.42578125" style="3" customWidth="1"/>
    <col min="1270" max="1270" width="3.5703125" style="3" customWidth="1"/>
    <col min="1271" max="1271" width="47.5703125" style="3" customWidth="1"/>
    <col min="1272" max="1272" width="14" style="3" customWidth="1"/>
    <col min="1273" max="1273" width="13.28515625" style="3" customWidth="1"/>
    <col min="1274" max="1274" width="14.42578125" style="3" customWidth="1"/>
    <col min="1275" max="1275" width="10" style="3" customWidth="1"/>
    <col min="1276" max="1524" width="9.140625" style="3"/>
    <col min="1525" max="1525" width="8.42578125" style="3" customWidth="1"/>
    <col min="1526" max="1526" width="3.5703125" style="3" customWidth="1"/>
    <col min="1527" max="1527" width="47.5703125" style="3" customWidth="1"/>
    <col min="1528" max="1528" width="14" style="3" customWidth="1"/>
    <col min="1529" max="1529" width="13.28515625" style="3" customWidth="1"/>
    <col min="1530" max="1530" width="14.42578125" style="3" customWidth="1"/>
    <col min="1531" max="1531" width="10" style="3" customWidth="1"/>
    <col min="1532" max="1780" width="9.140625" style="3"/>
    <col min="1781" max="1781" width="8.42578125" style="3" customWidth="1"/>
    <col min="1782" max="1782" width="3.5703125" style="3" customWidth="1"/>
    <col min="1783" max="1783" width="47.5703125" style="3" customWidth="1"/>
    <col min="1784" max="1784" width="14" style="3" customWidth="1"/>
    <col min="1785" max="1785" width="13.28515625" style="3" customWidth="1"/>
    <col min="1786" max="1786" width="14.42578125" style="3" customWidth="1"/>
    <col min="1787" max="1787" width="10" style="3" customWidth="1"/>
    <col min="1788" max="2036" width="9.140625" style="3"/>
    <col min="2037" max="2037" width="8.42578125" style="3" customWidth="1"/>
    <col min="2038" max="2038" width="3.5703125" style="3" customWidth="1"/>
    <col min="2039" max="2039" width="47.5703125" style="3" customWidth="1"/>
    <col min="2040" max="2040" width="14" style="3" customWidth="1"/>
    <col min="2041" max="2041" width="13.28515625" style="3" customWidth="1"/>
    <col min="2042" max="2042" width="14.42578125" style="3" customWidth="1"/>
    <col min="2043" max="2043" width="10" style="3" customWidth="1"/>
    <col min="2044" max="2292" width="9.140625" style="3"/>
    <col min="2293" max="2293" width="8.42578125" style="3" customWidth="1"/>
    <col min="2294" max="2294" width="3.5703125" style="3" customWidth="1"/>
    <col min="2295" max="2295" width="47.5703125" style="3" customWidth="1"/>
    <col min="2296" max="2296" width="14" style="3" customWidth="1"/>
    <col min="2297" max="2297" width="13.28515625" style="3" customWidth="1"/>
    <col min="2298" max="2298" width="14.42578125" style="3" customWidth="1"/>
    <col min="2299" max="2299" width="10" style="3" customWidth="1"/>
    <col min="2300" max="2548" width="9.140625" style="3"/>
    <col min="2549" max="2549" width="8.42578125" style="3" customWidth="1"/>
    <col min="2550" max="2550" width="3.5703125" style="3" customWidth="1"/>
    <col min="2551" max="2551" width="47.5703125" style="3" customWidth="1"/>
    <col min="2552" max="2552" width="14" style="3" customWidth="1"/>
    <col min="2553" max="2553" width="13.28515625" style="3" customWidth="1"/>
    <col min="2554" max="2554" width="14.42578125" style="3" customWidth="1"/>
    <col min="2555" max="2555" width="10" style="3" customWidth="1"/>
    <col min="2556" max="2804" width="9.140625" style="3"/>
    <col min="2805" max="2805" width="8.42578125" style="3" customWidth="1"/>
    <col min="2806" max="2806" width="3.5703125" style="3" customWidth="1"/>
    <col min="2807" max="2807" width="47.5703125" style="3" customWidth="1"/>
    <col min="2808" max="2808" width="14" style="3" customWidth="1"/>
    <col min="2809" max="2809" width="13.28515625" style="3" customWidth="1"/>
    <col min="2810" max="2810" width="14.42578125" style="3" customWidth="1"/>
    <col min="2811" max="2811" width="10" style="3" customWidth="1"/>
    <col min="2812" max="3060" width="9.140625" style="3"/>
    <col min="3061" max="3061" width="8.42578125" style="3" customWidth="1"/>
    <col min="3062" max="3062" width="3.5703125" style="3" customWidth="1"/>
    <col min="3063" max="3063" width="47.5703125" style="3" customWidth="1"/>
    <col min="3064" max="3064" width="14" style="3" customWidth="1"/>
    <col min="3065" max="3065" width="13.28515625" style="3" customWidth="1"/>
    <col min="3066" max="3066" width="14.42578125" style="3" customWidth="1"/>
    <col min="3067" max="3067" width="10" style="3" customWidth="1"/>
    <col min="3068" max="3316" width="9.140625" style="3"/>
    <col min="3317" max="3317" width="8.42578125" style="3" customWidth="1"/>
    <col min="3318" max="3318" width="3.5703125" style="3" customWidth="1"/>
    <col min="3319" max="3319" width="47.5703125" style="3" customWidth="1"/>
    <col min="3320" max="3320" width="14" style="3" customWidth="1"/>
    <col min="3321" max="3321" width="13.28515625" style="3" customWidth="1"/>
    <col min="3322" max="3322" width="14.42578125" style="3" customWidth="1"/>
    <col min="3323" max="3323" width="10" style="3" customWidth="1"/>
    <col min="3324" max="3572" width="9.140625" style="3"/>
    <col min="3573" max="3573" width="8.42578125" style="3" customWidth="1"/>
    <col min="3574" max="3574" width="3.5703125" style="3" customWidth="1"/>
    <col min="3575" max="3575" width="47.5703125" style="3" customWidth="1"/>
    <col min="3576" max="3576" width="14" style="3" customWidth="1"/>
    <col min="3577" max="3577" width="13.28515625" style="3" customWidth="1"/>
    <col min="3578" max="3578" width="14.42578125" style="3" customWidth="1"/>
    <col min="3579" max="3579" width="10" style="3" customWidth="1"/>
    <col min="3580" max="3828" width="9.140625" style="3"/>
    <col min="3829" max="3829" width="8.42578125" style="3" customWidth="1"/>
    <col min="3830" max="3830" width="3.5703125" style="3" customWidth="1"/>
    <col min="3831" max="3831" width="47.5703125" style="3" customWidth="1"/>
    <col min="3832" max="3832" width="14" style="3" customWidth="1"/>
    <col min="3833" max="3833" width="13.28515625" style="3" customWidth="1"/>
    <col min="3834" max="3834" width="14.42578125" style="3" customWidth="1"/>
    <col min="3835" max="3835" width="10" style="3" customWidth="1"/>
    <col min="3836" max="4084" width="9.140625" style="3"/>
    <col min="4085" max="4085" width="8.42578125" style="3" customWidth="1"/>
    <col min="4086" max="4086" width="3.5703125" style="3" customWidth="1"/>
    <col min="4087" max="4087" width="47.5703125" style="3" customWidth="1"/>
    <col min="4088" max="4088" width="14" style="3" customWidth="1"/>
    <col min="4089" max="4089" width="13.28515625" style="3" customWidth="1"/>
    <col min="4090" max="4090" width="14.42578125" style="3" customWidth="1"/>
    <col min="4091" max="4091" width="10" style="3" customWidth="1"/>
    <col min="4092" max="4340" width="9.140625" style="3"/>
    <col min="4341" max="4341" width="8.42578125" style="3" customWidth="1"/>
    <col min="4342" max="4342" width="3.5703125" style="3" customWidth="1"/>
    <col min="4343" max="4343" width="47.5703125" style="3" customWidth="1"/>
    <col min="4344" max="4344" width="14" style="3" customWidth="1"/>
    <col min="4345" max="4345" width="13.28515625" style="3" customWidth="1"/>
    <col min="4346" max="4346" width="14.42578125" style="3" customWidth="1"/>
    <col min="4347" max="4347" width="10" style="3" customWidth="1"/>
    <col min="4348" max="4596" width="9.140625" style="3"/>
    <col min="4597" max="4597" width="8.42578125" style="3" customWidth="1"/>
    <col min="4598" max="4598" width="3.5703125" style="3" customWidth="1"/>
    <col min="4599" max="4599" width="47.5703125" style="3" customWidth="1"/>
    <col min="4600" max="4600" width="14" style="3" customWidth="1"/>
    <col min="4601" max="4601" width="13.28515625" style="3" customWidth="1"/>
    <col min="4602" max="4602" width="14.42578125" style="3" customWidth="1"/>
    <col min="4603" max="4603" width="10" style="3" customWidth="1"/>
    <col min="4604" max="4852" width="9.140625" style="3"/>
    <col min="4853" max="4853" width="8.42578125" style="3" customWidth="1"/>
    <col min="4854" max="4854" width="3.5703125" style="3" customWidth="1"/>
    <col min="4855" max="4855" width="47.5703125" style="3" customWidth="1"/>
    <col min="4856" max="4856" width="14" style="3" customWidth="1"/>
    <col min="4857" max="4857" width="13.28515625" style="3" customWidth="1"/>
    <col min="4858" max="4858" width="14.42578125" style="3" customWidth="1"/>
    <col min="4859" max="4859" width="10" style="3" customWidth="1"/>
    <col min="4860" max="5108" width="9.140625" style="3"/>
    <col min="5109" max="5109" width="8.42578125" style="3" customWidth="1"/>
    <col min="5110" max="5110" width="3.5703125" style="3" customWidth="1"/>
    <col min="5111" max="5111" width="47.5703125" style="3" customWidth="1"/>
    <col min="5112" max="5112" width="14" style="3" customWidth="1"/>
    <col min="5113" max="5113" width="13.28515625" style="3" customWidth="1"/>
    <col min="5114" max="5114" width="14.42578125" style="3" customWidth="1"/>
    <col min="5115" max="5115" width="10" style="3" customWidth="1"/>
    <col min="5116" max="5364" width="9.140625" style="3"/>
    <col min="5365" max="5365" width="8.42578125" style="3" customWidth="1"/>
    <col min="5366" max="5366" width="3.5703125" style="3" customWidth="1"/>
    <col min="5367" max="5367" width="47.5703125" style="3" customWidth="1"/>
    <col min="5368" max="5368" width="14" style="3" customWidth="1"/>
    <col min="5369" max="5369" width="13.28515625" style="3" customWidth="1"/>
    <col min="5370" max="5370" width="14.42578125" style="3" customWidth="1"/>
    <col min="5371" max="5371" width="10" style="3" customWidth="1"/>
    <col min="5372" max="5620" width="9.140625" style="3"/>
    <col min="5621" max="5621" width="8.42578125" style="3" customWidth="1"/>
    <col min="5622" max="5622" width="3.5703125" style="3" customWidth="1"/>
    <col min="5623" max="5623" width="47.5703125" style="3" customWidth="1"/>
    <col min="5624" max="5624" width="14" style="3" customWidth="1"/>
    <col min="5625" max="5625" width="13.28515625" style="3" customWidth="1"/>
    <col min="5626" max="5626" width="14.42578125" style="3" customWidth="1"/>
    <col min="5627" max="5627" width="10" style="3" customWidth="1"/>
    <col min="5628" max="5876" width="9.140625" style="3"/>
    <col min="5877" max="5877" width="8.42578125" style="3" customWidth="1"/>
    <col min="5878" max="5878" width="3.5703125" style="3" customWidth="1"/>
    <col min="5879" max="5879" width="47.5703125" style="3" customWidth="1"/>
    <col min="5880" max="5880" width="14" style="3" customWidth="1"/>
    <col min="5881" max="5881" width="13.28515625" style="3" customWidth="1"/>
    <col min="5882" max="5882" width="14.42578125" style="3" customWidth="1"/>
    <col min="5883" max="5883" width="10" style="3" customWidth="1"/>
    <col min="5884" max="6132" width="9.140625" style="3"/>
    <col min="6133" max="6133" width="8.42578125" style="3" customWidth="1"/>
    <col min="6134" max="6134" width="3.5703125" style="3" customWidth="1"/>
    <col min="6135" max="6135" width="47.5703125" style="3" customWidth="1"/>
    <col min="6136" max="6136" width="14" style="3" customWidth="1"/>
    <col min="6137" max="6137" width="13.28515625" style="3" customWidth="1"/>
    <col min="6138" max="6138" width="14.42578125" style="3" customWidth="1"/>
    <col min="6139" max="6139" width="10" style="3" customWidth="1"/>
    <col min="6140" max="6388" width="9.140625" style="3"/>
    <col min="6389" max="6389" width="8.42578125" style="3" customWidth="1"/>
    <col min="6390" max="6390" width="3.5703125" style="3" customWidth="1"/>
    <col min="6391" max="6391" width="47.5703125" style="3" customWidth="1"/>
    <col min="6392" max="6392" width="14" style="3" customWidth="1"/>
    <col min="6393" max="6393" width="13.28515625" style="3" customWidth="1"/>
    <col min="6394" max="6394" width="14.42578125" style="3" customWidth="1"/>
    <col min="6395" max="6395" width="10" style="3" customWidth="1"/>
    <col min="6396" max="6644" width="9.140625" style="3"/>
    <col min="6645" max="6645" width="8.42578125" style="3" customWidth="1"/>
    <col min="6646" max="6646" width="3.5703125" style="3" customWidth="1"/>
    <col min="6647" max="6647" width="47.5703125" style="3" customWidth="1"/>
    <col min="6648" max="6648" width="14" style="3" customWidth="1"/>
    <col min="6649" max="6649" width="13.28515625" style="3" customWidth="1"/>
    <col min="6650" max="6650" width="14.42578125" style="3" customWidth="1"/>
    <col min="6651" max="6651" width="10" style="3" customWidth="1"/>
    <col min="6652" max="6900" width="9.140625" style="3"/>
    <col min="6901" max="6901" width="8.42578125" style="3" customWidth="1"/>
    <col min="6902" max="6902" width="3.5703125" style="3" customWidth="1"/>
    <col min="6903" max="6903" width="47.5703125" style="3" customWidth="1"/>
    <col min="6904" max="6904" width="14" style="3" customWidth="1"/>
    <col min="6905" max="6905" width="13.28515625" style="3" customWidth="1"/>
    <col min="6906" max="6906" width="14.42578125" style="3" customWidth="1"/>
    <col min="6907" max="6907" width="10" style="3" customWidth="1"/>
    <col min="6908" max="7156" width="9.140625" style="3"/>
    <col min="7157" max="7157" width="8.42578125" style="3" customWidth="1"/>
    <col min="7158" max="7158" width="3.5703125" style="3" customWidth="1"/>
    <col min="7159" max="7159" width="47.5703125" style="3" customWidth="1"/>
    <col min="7160" max="7160" width="14" style="3" customWidth="1"/>
    <col min="7161" max="7161" width="13.28515625" style="3" customWidth="1"/>
    <col min="7162" max="7162" width="14.42578125" style="3" customWidth="1"/>
    <col min="7163" max="7163" width="10" style="3" customWidth="1"/>
    <col min="7164" max="7412" width="9.140625" style="3"/>
    <col min="7413" max="7413" width="8.42578125" style="3" customWidth="1"/>
    <col min="7414" max="7414" width="3.5703125" style="3" customWidth="1"/>
    <col min="7415" max="7415" width="47.5703125" style="3" customWidth="1"/>
    <col min="7416" max="7416" width="14" style="3" customWidth="1"/>
    <col min="7417" max="7417" width="13.28515625" style="3" customWidth="1"/>
    <col min="7418" max="7418" width="14.42578125" style="3" customWidth="1"/>
    <col min="7419" max="7419" width="10" style="3" customWidth="1"/>
    <col min="7420" max="7668" width="9.140625" style="3"/>
    <col min="7669" max="7669" width="8.42578125" style="3" customWidth="1"/>
    <col min="7670" max="7670" width="3.5703125" style="3" customWidth="1"/>
    <col min="7671" max="7671" width="47.5703125" style="3" customWidth="1"/>
    <col min="7672" max="7672" width="14" style="3" customWidth="1"/>
    <col min="7673" max="7673" width="13.28515625" style="3" customWidth="1"/>
    <col min="7674" max="7674" width="14.42578125" style="3" customWidth="1"/>
    <col min="7675" max="7675" width="10" style="3" customWidth="1"/>
    <col min="7676" max="7924" width="9.140625" style="3"/>
    <col min="7925" max="7925" width="8.42578125" style="3" customWidth="1"/>
    <col min="7926" max="7926" width="3.5703125" style="3" customWidth="1"/>
    <col min="7927" max="7927" width="47.5703125" style="3" customWidth="1"/>
    <col min="7928" max="7928" width="14" style="3" customWidth="1"/>
    <col min="7929" max="7929" width="13.28515625" style="3" customWidth="1"/>
    <col min="7930" max="7930" width="14.42578125" style="3" customWidth="1"/>
    <col min="7931" max="7931" width="10" style="3" customWidth="1"/>
    <col min="7932" max="8180" width="9.140625" style="3"/>
    <col min="8181" max="8181" width="8.42578125" style="3" customWidth="1"/>
    <col min="8182" max="8182" width="3.5703125" style="3" customWidth="1"/>
    <col min="8183" max="8183" width="47.5703125" style="3" customWidth="1"/>
    <col min="8184" max="8184" width="14" style="3" customWidth="1"/>
    <col min="8185" max="8185" width="13.28515625" style="3" customWidth="1"/>
    <col min="8186" max="8186" width="14.42578125" style="3" customWidth="1"/>
    <col min="8187" max="8187" width="10" style="3" customWidth="1"/>
    <col min="8188" max="8436" width="9.140625" style="3"/>
    <col min="8437" max="8437" width="8.42578125" style="3" customWidth="1"/>
    <col min="8438" max="8438" width="3.5703125" style="3" customWidth="1"/>
    <col min="8439" max="8439" width="47.5703125" style="3" customWidth="1"/>
    <col min="8440" max="8440" width="14" style="3" customWidth="1"/>
    <col min="8441" max="8441" width="13.28515625" style="3" customWidth="1"/>
    <col min="8442" max="8442" width="14.42578125" style="3" customWidth="1"/>
    <col min="8443" max="8443" width="10" style="3" customWidth="1"/>
    <col min="8444" max="8692" width="9.140625" style="3"/>
    <col min="8693" max="8693" width="8.42578125" style="3" customWidth="1"/>
    <col min="8694" max="8694" width="3.5703125" style="3" customWidth="1"/>
    <col min="8695" max="8695" width="47.5703125" style="3" customWidth="1"/>
    <col min="8696" max="8696" width="14" style="3" customWidth="1"/>
    <col min="8697" max="8697" width="13.28515625" style="3" customWidth="1"/>
    <col min="8698" max="8698" width="14.42578125" style="3" customWidth="1"/>
    <col min="8699" max="8699" width="10" style="3" customWidth="1"/>
    <col min="8700" max="8948" width="9.140625" style="3"/>
    <col min="8949" max="8949" width="8.42578125" style="3" customWidth="1"/>
    <col min="8950" max="8950" width="3.5703125" style="3" customWidth="1"/>
    <col min="8951" max="8951" width="47.5703125" style="3" customWidth="1"/>
    <col min="8952" max="8952" width="14" style="3" customWidth="1"/>
    <col min="8953" max="8953" width="13.28515625" style="3" customWidth="1"/>
    <col min="8954" max="8954" width="14.42578125" style="3" customWidth="1"/>
    <col min="8955" max="8955" width="10" style="3" customWidth="1"/>
    <col min="8956" max="9204" width="9.140625" style="3"/>
    <col min="9205" max="9205" width="8.42578125" style="3" customWidth="1"/>
    <col min="9206" max="9206" width="3.5703125" style="3" customWidth="1"/>
    <col min="9207" max="9207" width="47.5703125" style="3" customWidth="1"/>
    <col min="9208" max="9208" width="14" style="3" customWidth="1"/>
    <col min="9209" max="9209" width="13.28515625" style="3" customWidth="1"/>
    <col min="9210" max="9210" width="14.42578125" style="3" customWidth="1"/>
    <col min="9211" max="9211" width="10" style="3" customWidth="1"/>
    <col min="9212" max="9460" width="9.140625" style="3"/>
    <col min="9461" max="9461" width="8.42578125" style="3" customWidth="1"/>
    <col min="9462" max="9462" width="3.5703125" style="3" customWidth="1"/>
    <col min="9463" max="9463" width="47.5703125" style="3" customWidth="1"/>
    <col min="9464" max="9464" width="14" style="3" customWidth="1"/>
    <col min="9465" max="9465" width="13.28515625" style="3" customWidth="1"/>
    <col min="9466" max="9466" width="14.42578125" style="3" customWidth="1"/>
    <col min="9467" max="9467" width="10" style="3" customWidth="1"/>
    <col min="9468" max="9716" width="9.140625" style="3"/>
    <col min="9717" max="9717" width="8.42578125" style="3" customWidth="1"/>
    <col min="9718" max="9718" width="3.5703125" style="3" customWidth="1"/>
    <col min="9719" max="9719" width="47.5703125" style="3" customWidth="1"/>
    <col min="9720" max="9720" width="14" style="3" customWidth="1"/>
    <col min="9721" max="9721" width="13.28515625" style="3" customWidth="1"/>
    <col min="9722" max="9722" width="14.42578125" style="3" customWidth="1"/>
    <col min="9723" max="9723" width="10" style="3" customWidth="1"/>
    <col min="9724" max="9972" width="9.140625" style="3"/>
    <col min="9973" max="9973" width="8.42578125" style="3" customWidth="1"/>
    <col min="9974" max="9974" width="3.5703125" style="3" customWidth="1"/>
    <col min="9975" max="9975" width="47.5703125" style="3" customWidth="1"/>
    <col min="9976" max="9976" width="14" style="3" customWidth="1"/>
    <col min="9977" max="9977" width="13.28515625" style="3" customWidth="1"/>
    <col min="9978" max="9978" width="14.42578125" style="3" customWidth="1"/>
    <col min="9979" max="9979" width="10" style="3" customWidth="1"/>
    <col min="9980" max="10228" width="9.140625" style="3"/>
    <col min="10229" max="10229" width="8.42578125" style="3" customWidth="1"/>
    <col min="10230" max="10230" width="3.5703125" style="3" customWidth="1"/>
    <col min="10231" max="10231" width="47.5703125" style="3" customWidth="1"/>
    <col min="10232" max="10232" width="14" style="3" customWidth="1"/>
    <col min="10233" max="10233" width="13.28515625" style="3" customWidth="1"/>
    <col min="10234" max="10234" width="14.42578125" style="3" customWidth="1"/>
    <col min="10235" max="10235" width="10" style="3" customWidth="1"/>
    <col min="10236" max="10484" width="9.140625" style="3"/>
    <col min="10485" max="10485" width="8.42578125" style="3" customWidth="1"/>
    <col min="10486" max="10486" width="3.5703125" style="3" customWidth="1"/>
    <col min="10487" max="10487" width="47.5703125" style="3" customWidth="1"/>
    <col min="10488" max="10488" width="14" style="3" customWidth="1"/>
    <col min="10489" max="10489" width="13.28515625" style="3" customWidth="1"/>
    <col min="10490" max="10490" width="14.42578125" style="3" customWidth="1"/>
    <col min="10491" max="10491" width="10" style="3" customWidth="1"/>
    <col min="10492" max="10740" width="9.140625" style="3"/>
    <col min="10741" max="10741" width="8.42578125" style="3" customWidth="1"/>
    <col min="10742" max="10742" width="3.5703125" style="3" customWidth="1"/>
    <col min="10743" max="10743" width="47.5703125" style="3" customWidth="1"/>
    <col min="10744" max="10744" width="14" style="3" customWidth="1"/>
    <col min="10745" max="10745" width="13.28515625" style="3" customWidth="1"/>
    <col min="10746" max="10746" width="14.42578125" style="3" customWidth="1"/>
    <col min="10747" max="10747" width="10" style="3" customWidth="1"/>
    <col min="10748" max="10996" width="9.140625" style="3"/>
    <col min="10997" max="10997" width="8.42578125" style="3" customWidth="1"/>
    <col min="10998" max="10998" width="3.5703125" style="3" customWidth="1"/>
    <col min="10999" max="10999" width="47.5703125" style="3" customWidth="1"/>
    <col min="11000" max="11000" width="14" style="3" customWidth="1"/>
    <col min="11001" max="11001" width="13.28515625" style="3" customWidth="1"/>
    <col min="11002" max="11002" width="14.42578125" style="3" customWidth="1"/>
    <col min="11003" max="11003" width="10" style="3" customWidth="1"/>
    <col min="11004" max="11252" width="9.140625" style="3"/>
    <col min="11253" max="11253" width="8.42578125" style="3" customWidth="1"/>
    <col min="11254" max="11254" width="3.5703125" style="3" customWidth="1"/>
    <col min="11255" max="11255" width="47.5703125" style="3" customWidth="1"/>
    <col min="11256" max="11256" width="14" style="3" customWidth="1"/>
    <col min="11257" max="11257" width="13.28515625" style="3" customWidth="1"/>
    <col min="11258" max="11258" width="14.42578125" style="3" customWidth="1"/>
    <col min="11259" max="11259" width="10" style="3" customWidth="1"/>
    <col min="11260" max="11508" width="9.140625" style="3"/>
    <col min="11509" max="11509" width="8.42578125" style="3" customWidth="1"/>
    <col min="11510" max="11510" width="3.5703125" style="3" customWidth="1"/>
    <col min="11511" max="11511" width="47.5703125" style="3" customWidth="1"/>
    <col min="11512" max="11512" width="14" style="3" customWidth="1"/>
    <col min="11513" max="11513" width="13.28515625" style="3" customWidth="1"/>
    <col min="11514" max="11514" width="14.42578125" style="3" customWidth="1"/>
    <col min="11515" max="11515" width="10" style="3" customWidth="1"/>
    <col min="11516" max="11764" width="9.140625" style="3"/>
    <col min="11765" max="11765" width="8.42578125" style="3" customWidth="1"/>
    <col min="11766" max="11766" width="3.5703125" style="3" customWidth="1"/>
    <col min="11767" max="11767" width="47.5703125" style="3" customWidth="1"/>
    <col min="11768" max="11768" width="14" style="3" customWidth="1"/>
    <col min="11769" max="11769" width="13.28515625" style="3" customWidth="1"/>
    <col min="11770" max="11770" width="14.42578125" style="3" customWidth="1"/>
    <col min="11771" max="11771" width="10" style="3" customWidth="1"/>
    <col min="11772" max="12020" width="9.140625" style="3"/>
    <col min="12021" max="12021" width="8.42578125" style="3" customWidth="1"/>
    <col min="12022" max="12022" width="3.5703125" style="3" customWidth="1"/>
    <col min="12023" max="12023" width="47.5703125" style="3" customWidth="1"/>
    <col min="12024" max="12024" width="14" style="3" customWidth="1"/>
    <col min="12025" max="12025" width="13.28515625" style="3" customWidth="1"/>
    <col min="12026" max="12026" width="14.42578125" style="3" customWidth="1"/>
    <col min="12027" max="12027" width="10" style="3" customWidth="1"/>
    <col min="12028" max="12276" width="9.140625" style="3"/>
    <col min="12277" max="12277" width="8.42578125" style="3" customWidth="1"/>
    <col min="12278" max="12278" width="3.5703125" style="3" customWidth="1"/>
    <col min="12279" max="12279" width="47.5703125" style="3" customWidth="1"/>
    <col min="12280" max="12280" width="14" style="3" customWidth="1"/>
    <col min="12281" max="12281" width="13.28515625" style="3" customWidth="1"/>
    <col min="12282" max="12282" width="14.42578125" style="3" customWidth="1"/>
    <col min="12283" max="12283" width="10" style="3" customWidth="1"/>
    <col min="12284" max="12532" width="9.140625" style="3"/>
    <col min="12533" max="12533" width="8.42578125" style="3" customWidth="1"/>
    <col min="12534" max="12534" width="3.5703125" style="3" customWidth="1"/>
    <col min="12535" max="12535" width="47.5703125" style="3" customWidth="1"/>
    <col min="12536" max="12536" width="14" style="3" customWidth="1"/>
    <col min="12537" max="12537" width="13.28515625" style="3" customWidth="1"/>
    <col min="12538" max="12538" width="14.42578125" style="3" customWidth="1"/>
    <col min="12539" max="12539" width="10" style="3" customWidth="1"/>
    <col min="12540" max="12788" width="9.140625" style="3"/>
    <col min="12789" max="12789" width="8.42578125" style="3" customWidth="1"/>
    <col min="12790" max="12790" width="3.5703125" style="3" customWidth="1"/>
    <col min="12791" max="12791" width="47.5703125" style="3" customWidth="1"/>
    <col min="12792" max="12792" width="14" style="3" customWidth="1"/>
    <col min="12793" max="12793" width="13.28515625" style="3" customWidth="1"/>
    <col min="12794" max="12794" width="14.42578125" style="3" customWidth="1"/>
    <col min="12795" max="12795" width="10" style="3" customWidth="1"/>
    <col min="12796" max="13044" width="9.140625" style="3"/>
    <col min="13045" max="13045" width="8.42578125" style="3" customWidth="1"/>
    <col min="13046" max="13046" width="3.5703125" style="3" customWidth="1"/>
    <col min="13047" max="13047" width="47.5703125" style="3" customWidth="1"/>
    <col min="13048" max="13048" width="14" style="3" customWidth="1"/>
    <col min="13049" max="13049" width="13.28515625" style="3" customWidth="1"/>
    <col min="13050" max="13050" width="14.42578125" style="3" customWidth="1"/>
    <col min="13051" max="13051" width="10" style="3" customWidth="1"/>
    <col min="13052" max="13300" width="9.140625" style="3"/>
    <col min="13301" max="13301" width="8.42578125" style="3" customWidth="1"/>
    <col min="13302" max="13302" width="3.5703125" style="3" customWidth="1"/>
    <col min="13303" max="13303" width="47.5703125" style="3" customWidth="1"/>
    <col min="13304" max="13304" width="14" style="3" customWidth="1"/>
    <col min="13305" max="13305" width="13.28515625" style="3" customWidth="1"/>
    <col min="13306" max="13306" width="14.42578125" style="3" customWidth="1"/>
    <col min="13307" max="13307" width="10" style="3" customWidth="1"/>
    <col min="13308" max="13556" width="9.140625" style="3"/>
    <col min="13557" max="13557" width="8.42578125" style="3" customWidth="1"/>
    <col min="13558" max="13558" width="3.5703125" style="3" customWidth="1"/>
    <col min="13559" max="13559" width="47.5703125" style="3" customWidth="1"/>
    <col min="13560" max="13560" width="14" style="3" customWidth="1"/>
    <col min="13561" max="13561" width="13.28515625" style="3" customWidth="1"/>
    <col min="13562" max="13562" width="14.42578125" style="3" customWidth="1"/>
    <col min="13563" max="13563" width="10" style="3" customWidth="1"/>
    <col min="13564" max="13812" width="9.140625" style="3"/>
    <col min="13813" max="13813" width="8.42578125" style="3" customWidth="1"/>
    <col min="13814" max="13814" width="3.5703125" style="3" customWidth="1"/>
    <col min="13815" max="13815" width="47.5703125" style="3" customWidth="1"/>
    <col min="13816" max="13816" width="14" style="3" customWidth="1"/>
    <col min="13817" max="13817" width="13.28515625" style="3" customWidth="1"/>
    <col min="13818" max="13818" width="14.42578125" style="3" customWidth="1"/>
    <col min="13819" max="13819" width="10" style="3" customWidth="1"/>
    <col min="13820" max="14068" width="9.140625" style="3"/>
    <col min="14069" max="14069" width="8.42578125" style="3" customWidth="1"/>
    <col min="14070" max="14070" width="3.5703125" style="3" customWidth="1"/>
    <col min="14071" max="14071" width="47.5703125" style="3" customWidth="1"/>
    <col min="14072" max="14072" width="14" style="3" customWidth="1"/>
    <col min="14073" max="14073" width="13.28515625" style="3" customWidth="1"/>
    <col min="14074" max="14074" width="14.42578125" style="3" customWidth="1"/>
    <col min="14075" max="14075" width="10" style="3" customWidth="1"/>
    <col min="14076" max="14324" width="9.140625" style="3"/>
    <col min="14325" max="14325" width="8.42578125" style="3" customWidth="1"/>
    <col min="14326" max="14326" width="3.5703125" style="3" customWidth="1"/>
    <col min="14327" max="14327" width="47.5703125" style="3" customWidth="1"/>
    <col min="14328" max="14328" width="14" style="3" customWidth="1"/>
    <col min="14329" max="14329" width="13.28515625" style="3" customWidth="1"/>
    <col min="14330" max="14330" width="14.42578125" style="3" customWidth="1"/>
    <col min="14331" max="14331" width="10" style="3" customWidth="1"/>
    <col min="14332" max="14580" width="9.140625" style="3"/>
    <col min="14581" max="14581" width="8.42578125" style="3" customWidth="1"/>
    <col min="14582" max="14582" width="3.5703125" style="3" customWidth="1"/>
    <col min="14583" max="14583" width="47.5703125" style="3" customWidth="1"/>
    <col min="14584" max="14584" width="14" style="3" customWidth="1"/>
    <col min="14585" max="14585" width="13.28515625" style="3" customWidth="1"/>
    <col min="14586" max="14586" width="14.42578125" style="3" customWidth="1"/>
    <col min="14587" max="14587" width="10" style="3" customWidth="1"/>
    <col min="14588" max="14836" width="9.140625" style="3"/>
    <col min="14837" max="14837" width="8.42578125" style="3" customWidth="1"/>
    <col min="14838" max="14838" width="3.5703125" style="3" customWidth="1"/>
    <col min="14839" max="14839" width="47.5703125" style="3" customWidth="1"/>
    <col min="14840" max="14840" width="14" style="3" customWidth="1"/>
    <col min="14841" max="14841" width="13.28515625" style="3" customWidth="1"/>
    <col min="14842" max="14842" width="14.42578125" style="3" customWidth="1"/>
    <col min="14843" max="14843" width="10" style="3" customWidth="1"/>
    <col min="14844" max="15092" width="9.140625" style="3"/>
    <col min="15093" max="15093" width="8.42578125" style="3" customWidth="1"/>
    <col min="15094" max="15094" width="3.5703125" style="3" customWidth="1"/>
    <col min="15095" max="15095" width="47.5703125" style="3" customWidth="1"/>
    <col min="15096" max="15096" width="14" style="3" customWidth="1"/>
    <col min="15097" max="15097" width="13.28515625" style="3" customWidth="1"/>
    <col min="15098" max="15098" width="14.42578125" style="3" customWidth="1"/>
    <col min="15099" max="15099" width="10" style="3" customWidth="1"/>
    <col min="15100" max="15348" width="9.140625" style="3"/>
    <col min="15349" max="15349" width="8.42578125" style="3" customWidth="1"/>
    <col min="15350" max="15350" width="3.5703125" style="3" customWidth="1"/>
    <col min="15351" max="15351" width="47.5703125" style="3" customWidth="1"/>
    <col min="15352" max="15352" width="14" style="3" customWidth="1"/>
    <col min="15353" max="15353" width="13.28515625" style="3" customWidth="1"/>
    <col min="15354" max="15354" width="14.42578125" style="3" customWidth="1"/>
    <col min="15355" max="15355" width="10" style="3" customWidth="1"/>
    <col min="15356" max="15604" width="9.140625" style="3"/>
    <col min="15605" max="15605" width="8.42578125" style="3" customWidth="1"/>
    <col min="15606" max="15606" width="3.5703125" style="3" customWidth="1"/>
    <col min="15607" max="15607" width="47.5703125" style="3" customWidth="1"/>
    <col min="15608" max="15608" width="14" style="3" customWidth="1"/>
    <col min="15609" max="15609" width="13.28515625" style="3" customWidth="1"/>
    <col min="15610" max="15610" width="14.42578125" style="3" customWidth="1"/>
    <col min="15611" max="15611" width="10" style="3" customWidth="1"/>
    <col min="15612" max="15860" width="9.140625" style="3"/>
    <col min="15861" max="15861" width="8.42578125" style="3" customWidth="1"/>
    <col min="15862" max="15862" width="3.5703125" style="3" customWidth="1"/>
    <col min="15863" max="15863" width="47.5703125" style="3" customWidth="1"/>
    <col min="15864" max="15864" width="14" style="3" customWidth="1"/>
    <col min="15865" max="15865" width="13.28515625" style="3" customWidth="1"/>
    <col min="15866" max="15866" width="14.42578125" style="3" customWidth="1"/>
    <col min="15867" max="15867" width="10" style="3" customWidth="1"/>
    <col min="15868" max="16116" width="9.140625" style="3"/>
    <col min="16117" max="16117" width="8.42578125" style="3" customWidth="1"/>
    <col min="16118" max="16118" width="3.5703125" style="3" customWidth="1"/>
    <col min="16119" max="16119" width="47.5703125" style="3" customWidth="1"/>
    <col min="16120" max="16120" width="14" style="3" customWidth="1"/>
    <col min="16121" max="16121" width="13.28515625" style="3" customWidth="1"/>
    <col min="16122" max="16122" width="14.42578125" style="3" customWidth="1"/>
    <col min="16123" max="16123" width="10" style="3" customWidth="1"/>
    <col min="16124" max="16384" width="9.140625" style="3"/>
  </cols>
  <sheetData>
    <row r="1" spans="1:5" x14ac:dyDescent="0.2">
      <c r="D1" s="27" t="s">
        <v>191</v>
      </c>
    </row>
    <row r="2" spans="1:5" ht="63.75" x14ac:dyDescent="0.2">
      <c r="B2" s="1"/>
      <c r="C2" s="2"/>
      <c r="D2" s="28" t="s">
        <v>437</v>
      </c>
    </row>
    <row r="3" spans="1:5" ht="13.5" thickBot="1" x14ac:dyDescent="0.25">
      <c r="A3" s="41" t="s">
        <v>366</v>
      </c>
      <c r="B3" s="4"/>
      <c r="C3" s="5"/>
    </row>
    <row r="4" spans="1:5" ht="26.25" thickBot="1" x14ac:dyDescent="0.25">
      <c r="A4" s="25" t="s">
        <v>117</v>
      </c>
      <c r="B4" s="6" t="s">
        <v>118</v>
      </c>
      <c r="C4" s="84"/>
      <c r="D4" s="122" t="s">
        <v>211</v>
      </c>
      <c r="E4" s="3" t="s">
        <v>237</v>
      </c>
    </row>
    <row r="5" spans="1:5" ht="13.5" thickBot="1" x14ac:dyDescent="0.25">
      <c r="A5" s="54"/>
      <c r="B5" s="29" t="s">
        <v>119</v>
      </c>
      <c r="C5" s="85"/>
      <c r="D5" s="123">
        <f>D6+D9+D87+D109</f>
        <v>7266192</v>
      </c>
    </row>
    <row r="6" spans="1:5" ht="13.5" thickBot="1" x14ac:dyDescent="0.25">
      <c r="A6" s="55">
        <v>30</v>
      </c>
      <c r="B6" s="8" t="s">
        <v>120</v>
      </c>
      <c r="C6" s="86"/>
      <c r="D6" s="124">
        <f>SUM(D7:D8)</f>
        <v>4410504</v>
      </c>
      <c r="E6" s="3" t="s">
        <v>238</v>
      </c>
    </row>
    <row r="7" spans="1:5" x14ac:dyDescent="0.2">
      <c r="A7" s="56">
        <v>3000</v>
      </c>
      <c r="B7" s="9"/>
      <c r="C7" s="87" t="s">
        <v>13</v>
      </c>
      <c r="D7" s="125">
        <v>4000000</v>
      </c>
    </row>
    <row r="8" spans="1:5" ht="13.5" thickBot="1" x14ac:dyDescent="0.25">
      <c r="A8" s="57">
        <v>3030</v>
      </c>
      <c r="B8" s="10"/>
      <c r="C8" s="87" t="s">
        <v>14</v>
      </c>
      <c r="D8" s="125">
        <v>410504</v>
      </c>
    </row>
    <row r="9" spans="1:5" ht="13.5" thickBot="1" x14ac:dyDescent="0.25">
      <c r="A9" s="55">
        <v>32</v>
      </c>
      <c r="B9" s="7" t="s">
        <v>121</v>
      </c>
      <c r="C9" s="86"/>
      <c r="D9" s="124">
        <f>SUM(D10+D12+D74)</f>
        <v>525198</v>
      </c>
    </row>
    <row r="10" spans="1:5" s="14" customFormat="1" x14ac:dyDescent="0.2">
      <c r="A10" s="59">
        <v>320</v>
      </c>
      <c r="B10" s="15"/>
      <c r="C10" s="88" t="s">
        <v>172</v>
      </c>
      <c r="D10" s="126">
        <f>SUM(D11:D11)</f>
        <v>11000</v>
      </c>
      <c r="E10" s="3" t="s">
        <v>238</v>
      </c>
    </row>
    <row r="11" spans="1:5" x14ac:dyDescent="0.2">
      <c r="A11" s="60">
        <v>320</v>
      </c>
      <c r="B11" s="15"/>
      <c r="C11" s="87" t="s">
        <v>194</v>
      </c>
      <c r="D11" s="127">
        <v>11000</v>
      </c>
    </row>
    <row r="12" spans="1:5" s="14" customFormat="1" x14ac:dyDescent="0.2">
      <c r="A12" s="59">
        <v>322</v>
      </c>
      <c r="B12" s="15"/>
      <c r="C12" s="88" t="s">
        <v>173</v>
      </c>
      <c r="D12" s="126">
        <f>SUM(D13+D50+D63+D66+D68+D70+D72)</f>
        <v>496288</v>
      </c>
    </row>
    <row r="13" spans="1:5" s="14" customFormat="1" x14ac:dyDescent="0.2">
      <c r="A13" s="59">
        <v>3220</v>
      </c>
      <c r="B13" s="15"/>
      <c r="C13" s="89" t="s">
        <v>35</v>
      </c>
      <c r="D13" s="126">
        <f>SUM(D14+D18+D22+D26+D31+D37+D42+D47+D49)</f>
        <v>276996</v>
      </c>
    </row>
    <row r="14" spans="1:5" s="18" customFormat="1" ht="13.5" x14ac:dyDescent="0.25">
      <c r="A14" s="59">
        <v>3220</v>
      </c>
      <c r="B14" s="32"/>
      <c r="C14" s="37" t="s">
        <v>102</v>
      </c>
      <c r="D14" s="126">
        <f>SUM(D15:D17)</f>
        <v>52660</v>
      </c>
      <c r="E14" s="3" t="s">
        <v>239</v>
      </c>
    </row>
    <row r="15" spans="1:5" x14ac:dyDescent="0.2">
      <c r="A15" s="60">
        <v>3220</v>
      </c>
      <c r="B15" s="10"/>
      <c r="C15" s="35" t="s">
        <v>196</v>
      </c>
      <c r="D15" s="127">
        <v>16580</v>
      </c>
    </row>
    <row r="16" spans="1:5" x14ac:dyDescent="0.2">
      <c r="A16" s="60">
        <v>3220</v>
      </c>
      <c r="B16" s="10"/>
      <c r="C16" s="35" t="s">
        <v>195</v>
      </c>
      <c r="D16" s="127">
        <v>16580</v>
      </c>
    </row>
    <row r="17" spans="1:5" x14ac:dyDescent="0.2">
      <c r="A17" s="60">
        <v>3220</v>
      </c>
      <c r="B17" s="10"/>
      <c r="C17" s="35" t="s">
        <v>197</v>
      </c>
      <c r="D17" s="127">
        <v>19500</v>
      </c>
    </row>
    <row r="18" spans="1:5" ht="13.5" x14ac:dyDescent="0.25">
      <c r="A18" s="59">
        <v>3220</v>
      </c>
      <c r="B18" s="32"/>
      <c r="C18" s="89" t="s">
        <v>198</v>
      </c>
      <c r="D18" s="126">
        <f>SUM(D19:D21)</f>
        <v>38088</v>
      </c>
      <c r="E18" s="3" t="s">
        <v>239</v>
      </c>
    </row>
    <row r="19" spans="1:5" x14ac:dyDescent="0.2">
      <c r="A19" s="60">
        <v>3220</v>
      </c>
      <c r="B19" s="10"/>
      <c r="C19" s="90" t="s">
        <v>196</v>
      </c>
      <c r="D19" s="127">
        <v>11844</v>
      </c>
    </row>
    <row r="20" spans="1:5" x14ac:dyDescent="0.2">
      <c r="A20" s="60">
        <v>3220</v>
      </c>
      <c r="B20" s="10"/>
      <c r="C20" s="90" t="s">
        <v>195</v>
      </c>
      <c r="D20" s="127">
        <v>11844</v>
      </c>
    </row>
    <row r="21" spans="1:5" x14ac:dyDescent="0.2">
      <c r="A21" s="60">
        <v>3220</v>
      </c>
      <c r="B21" s="10"/>
      <c r="C21" s="90" t="s">
        <v>197</v>
      </c>
      <c r="D21" s="127">
        <v>14400</v>
      </c>
    </row>
    <row r="22" spans="1:5" ht="13.5" x14ac:dyDescent="0.25">
      <c r="A22" s="59">
        <v>3220</v>
      </c>
      <c r="B22" s="32"/>
      <c r="C22" s="89" t="s">
        <v>104</v>
      </c>
      <c r="D22" s="126">
        <f>SUM(D23:D25)</f>
        <v>12052</v>
      </c>
      <c r="E22" s="3" t="s">
        <v>239</v>
      </c>
    </row>
    <row r="23" spans="1:5" x14ac:dyDescent="0.2">
      <c r="A23" s="60">
        <v>3220</v>
      </c>
      <c r="B23" s="10"/>
      <c r="C23" s="90" t="s">
        <v>196</v>
      </c>
      <c r="D23" s="127">
        <v>3701</v>
      </c>
    </row>
    <row r="24" spans="1:5" x14ac:dyDescent="0.2">
      <c r="A24" s="60">
        <v>3220</v>
      </c>
      <c r="B24" s="10"/>
      <c r="C24" s="90" t="s">
        <v>195</v>
      </c>
      <c r="D24" s="127">
        <v>3701</v>
      </c>
    </row>
    <row r="25" spans="1:5" x14ac:dyDescent="0.2">
      <c r="A25" s="60">
        <v>3220</v>
      </c>
      <c r="B25" s="10"/>
      <c r="C25" s="90" t="s">
        <v>197</v>
      </c>
      <c r="D25" s="127">
        <v>4650</v>
      </c>
    </row>
    <row r="26" spans="1:5" ht="13.5" x14ac:dyDescent="0.25">
      <c r="A26" s="59">
        <v>3220</v>
      </c>
      <c r="B26" s="32"/>
      <c r="C26" s="89" t="s">
        <v>187</v>
      </c>
      <c r="D26" s="126">
        <f>SUM(D27:D30)</f>
        <v>17522</v>
      </c>
      <c r="E26" s="3" t="s">
        <v>239</v>
      </c>
    </row>
    <row r="27" spans="1:5" x14ac:dyDescent="0.2">
      <c r="A27" s="60">
        <v>3220</v>
      </c>
      <c r="B27" s="10"/>
      <c r="C27" s="90" t="s">
        <v>196</v>
      </c>
      <c r="D27" s="127">
        <v>4886</v>
      </c>
    </row>
    <row r="28" spans="1:5" x14ac:dyDescent="0.2">
      <c r="A28" s="60">
        <v>3220</v>
      </c>
      <c r="B28" s="10"/>
      <c r="C28" s="90" t="s">
        <v>195</v>
      </c>
      <c r="D28" s="127">
        <v>4886</v>
      </c>
    </row>
    <row r="29" spans="1:5" x14ac:dyDescent="0.2">
      <c r="A29" s="60">
        <v>3220</v>
      </c>
      <c r="B29" s="10"/>
      <c r="C29" s="90" t="s">
        <v>197</v>
      </c>
      <c r="D29" s="127">
        <v>7500</v>
      </c>
    </row>
    <row r="30" spans="1:5" x14ac:dyDescent="0.2">
      <c r="A30" s="60">
        <v>3220</v>
      </c>
      <c r="B30" s="10"/>
      <c r="C30" s="90" t="s">
        <v>284</v>
      </c>
      <c r="D30" s="127">
        <v>250</v>
      </c>
    </row>
    <row r="31" spans="1:5" ht="13.5" x14ac:dyDescent="0.25">
      <c r="A31" s="59">
        <v>3220</v>
      </c>
      <c r="B31" s="32"/>
      <c r="C31" s="89" t="s">
        <v>105</v>
      </c>
      <c r="D31" s="126">
        <f>SUM(D32:D36)</f>
        <v>14166</v>
      </c>
      <c r="E31" s="3" t="s">
        <v>239</v>
      </c>
    </row>
    <row r="32" spans="1:5" x14ac:dyDescent="0.2">
      <c r="A32" s="60">
        <v>3220</v>
      </c>
      <c r="B32" s="10"/>
      <c r="C32" s="90" t="s">
        <v>196</v>
      </c>
      <c r="D32" s="127">
        <v>3997</v>
      </c>
    </row>
    <row r="33" spans="1:5" x14ac:dyDescent="0.2">
      <c r="A33" s="60">
        <v>3220</v>
      </c>
      <c r="B33" s="10"/>
      <c r="C33" s="90" t="s">
        <v>195</v>
      </c>
      <c r="D33" s="127">
        <v>3997</v>
      </c>
    </row>
    <row r="34" spans="1:5" x14ac:dyDescent="0.2">
      <c r="A34" s="60">
        <v>3220</v>
      </c>
      <c r="B34" s="10"/>
      <c r="C34" s="90" t="s">
        <v>197</v>
      </c>
      <c r="D34" s="127">
        <v>5472</v>
      </c>
    </row>
    <row r="35" spans="1:5" x14ac:dyDescent="0.2">
      <c r="A35" s="60">
        <v>3220</v>
      </c>
      <c r="B35" s="10"/>
      <c r="C35" s="90" t="s">
        <v>39</v>
      </c>
      <c r="D35" s="127">
        <v>350</v>
      </c>
    </row>
    <row r="36" spans="1:5" x14ac:dyDescent="0.2">
      <c r="A36" s="60">
        <v>3220</v>
      </c>
      <c r="B36" s="10"/>
      <c r="C36" s="90" t="s">
        <v>96</v>
      </c>
      <c r="D36" s="127">
        <v>350</v>
      </c>
    </row>
    <row r="37" spans="1:5" ht="13.5" x14ac:dyDescent="0.25">
      <c r="A37" s="59">
        <v>3220</v>
      </c>
      <c r="B37" s="32"/>
      <c r="C37" s="89" t="s">
        <v>34</v>
      </c>
      <c r="D37" s="126">
        <f>SUM(D38:D41)</f>
        <v>9308</v>
      </c>
      <c r="E37" s="3" t="s">
        <v>239</v>
      </c>
    </row>
    <row r="38" spans="1:5" x14ac:dyDescent="0.2">
      <c r="A38" s="60">
        <v>3220</v>
      </c>
      <c r="B38" s="10"/>
      <c r="C38" s="90" t="s">
        <v>196</v>
      </c>
      <c r="D38" s="127">
        <v>2665</v>
      </c>
    </row>
    <row r="39" spans="1:5" x14ac:dyDescent="0.2">
      <c r="A39" s="60">
        <v>3220</v>
      </c>
      <c r="B39" s="10"/>
      <c r="C39" s="90" t="s">
        <v>195</v>
      </c>
      <c r="D39" s="127">
        <v>2665</v>
      </c>
    </row>
    <row r="40" spans="1:5" x14ac:dyDescent="0.2">
      <c r="A40" s="60">
        <v>3220</v>
      </c>
      <c r="B40" s="10"/>
      <c r="C40" s="90" t="s">
        <v>197</v>
      </c>
      <c r="D40" s="127">
        <v>2978</v>
      </c>
    </row>
    <row r="41" spans="1:5" x14ac:dyDescent="0.2">
      <c r="A41" s="60">
        <v>3220</v>
      </c>
      <c r="B41" s="10"/>
      <c r="C41" s="90" t="s">
        <v>32</v>
      </c>
      <c r="D41" s="127">
        <v>1000</v>
      </c>
    </row>
    <row r="42" spans="1:5" ht="13.5" x14ac:dyDescent="0.25">
      <c r="A42" s="59">
        <v>3220</v>
      </c>
      <c r="B42" s="32"/>
      <c r="C42" s="89" t="s">
        <v>33</v>
      </c>
      <c r="D42" s="126">
        <f>SUM(D43:D46)</f>
        <v>23300</v>
      </c>
      <c r="E42" s="3" t="s">
        <v>239</v>
      </c>
    </row>
    <row r="43" spans="1:5" x14ac:dyDescent="0.2">
      <c r="A43" s="60">
        <v>3220</v>
      </c>
      <c r="B43" s="10"/>
      <c r="C43" s="90" t="s">
        <v>199</v>
      </c>
      <c r="D43" s="127">
        <v>600</v>
      </c>
    </row>
    <row r="44" spans="1:5" x14ac:dyDescent="0.2">
      <c r="A44" s="60">
        <v>3220</v>
      </c>
      <c r="B44" s="10"/>
      <c r="C44" s="90" t="s">
        <v>32</v>
      </c>
      <c r="D44" s="127">
        <v>2900</v>
      </c>
    </row>
    <row r="45" spans="1:5" x14ac:dyDescent="0.2">
      <c r="A45" s="60">
        <v>3220</v>
      </c>
      <c r="B45" s="10"/>
      <c r="C45" s="90" t="s">
        <v>200</v>
      </c>
      <c r="D45" s="127">
        <v>12800</v>
      </c>
    </row>
    <row r="46" spans="1:5" x14ac:dyDescent="0.2">
      <c r="A46" s="60">
        <v>3220</v>
      </c>
      <c r="B46" s="10"/>
      <c r="C46" s="90" t="s">
        <v>201</v>
      </c>
      <c r="D46" s="127">
        <v>7000</v>
      </c>
    </row>
    <row r="47" spans="1:5" s="14" customFormat="1" x14ac:dyDescent="0.2">
      <c r="A47" s="59">
        <v>3220</v>
      </c>
      <c r="B47" s="15"/>
      <c r="C47" s="89" t="s">
        <v>367</v>
      </c>
      <c r="D47" s="126">
        <f>SUM(D48)</f>
        <v>34900</v>
      </c>
      <c r="E47" s="3" t="s">
        <v>239</v>
      </c>
    </row>
    <row r="48" spans="1:5" x14ac:dyDescent="0.2">
      <c r="A48" s="60">
        <v>3220</v>
      </c>
      <c r="B48" s="10"/>
      <c r="C48" s="90" t="s">
        <v>196</v>
      </c>
      <c r="D48" s="127">
        <v>34900</v>
      </c>
    </row>
    <row r="49" spans="1:5" ht="13.5" x14ac:dyDescent="0.25">
      <c r="A49" s="59">
        <v>3220</v>
      </c>
      <c r="B49" s="32"/>
      <c r="C49" s="89" t="s">
        <v>42</v>
      </c>
      <c r="D49" s="126">
        <v>75000</v>
      </c>
      <c r="E49" s="28" t="s">
        <v>240</v>
      </c>
    </row>
    <row r="50" spans="1:5" s="14" customFormat="1" x14ac:dyDescent="0.2">
      <c r="A50" s="59">
        <v>3221</v>
      </c>
      <c r="B50" s="15"/>
      <c r="C50" s="89" t="s">
        <v>36</v>
      </c>
      <c r="D50" s="126">
        <f>SUM(D51:D62)</f>
        <v>107932</v>
      </c>
    </row>
    <row r="51" spans="1:5" x14ac:dyDescent="0.2">
      <c r="A51" s="60">
        <v>3221</v>
      </c>
      <c r="B51" s="10"/>
      <c r="C51" s="90" t="s">
        <v>108</v>
      </c>
      <c r="D51" s="127">
        <v>1200</v>
      </c>
      <c r="E51" s="3" t="s">
        <v>239</v>
      </c>
    </row>
    <row r="52" spans="1:5" x14ac:dyDescent="0.2">
      <c r="A52" s="60">
        <v>3221</v>
      </c>
      <c r="B52" s="10"/>
      <c r="C52" s="90" t="s">
        <v>248</v>
      </c>
      <c r="D52" s="127">
        <v>29000</v>
      </c>
      <c r="E52" s="3" t="s">
        <v>241</v>
      </c>
    </row>
    <row r="53" spans="1:5" x14ac:dyDescent="0.2">
      <c r="A53" s="60">
        <v>3221</v>
      </c>
      <c r="B53" s="10"/>
      <c r="C53" s="90" t="s">
        <v>11</v>
      </c>
      <c r="D53" s="127">
        <v>1250</v>
      </c>
      <c r="E53" s="3" t="s">
        <v>241</v>
      </c>
    </row>
    <row r="54" spans="1:5" x14ac:dyDescent="0.2">
      <c r="A54" s="60">
        <v>3221</v>
      </c>
      <c r="B54" s="10"/>
      <c r="C54" s="90" t="s">
        <v>336</v>
      </c>
      <c r="D54" s="127">
        <v>200</v>
      </c>
      <c r="E54" s="3" t="s">
        <v>241</v>
      </c>
    </row>
    <row r="55" spans="1:5" x14ac:dyDescent="0.2">
      <c r="A55" s="60">
        <v>3221</v>
      </c>
      <c r="B55" s="10"/>
      <c r="C55" s="90" t="s">
        <v>12</v>
      </c>
      <c r="D55" s="127">
        <v>2000</v>
      </c>
      <c r="E55" s="3" t="s">
        <v>241</v>
      </c>
    </row>
    <row r="56" spans="1:5" x14ac:dyDescent="0.2">
      <c r="A56" s="60">
        <v>3221</v>
      </c>
      <c r="B56" s="10"/>
      <c r="C56" s="90" t="s">
        <v>100</v>
      </c>
      <c r="D56" s="127">
        <v>500</v>
      </c>
      <c r="E56" s="28" t="s">
        <v>244</v>
      </c>
    </row>
    <row r="57" spans="1:5" x14ac:dyDescent="0.2">
      <c r="A57" s="60">
        <v>3221</v>
      </c>
      <c r="B57" s="10"/>
      <c r="C57" s="90" t="s">
        <v>368</v>
      </c>
      <c r="D57" s="127">
        <v>200</v>
      </c>
      <c r="E57" s="3" t="s">
        <v>241</v>
      </c>
    </row>
    <row r="58" spans="1:5" x14ac:dyDescent="0.2">
      <c r="A58" s="60">
        <v>3221</v>
      </c>
      <c r="B58" s="10"/>
      <c r="C58" s="90" t="s">
        <v>202</v>
      </c>
      <c r="D58" s="127">
        <v>2132</v>
      </c>
      <c r="E58" s="3" t="s">
        <v>241</v>
      </c>
    </row>
    <row r="59" spans="1:5" x14ac:dyDescent="0.2">
      <c r="A59" s="60">
        <v>3221</v>
      </c>
      <c r="B59" s="10"/>
      <c r="C59" s="90" t="s">
        <v>203</v>
      </c>
      <c r="D59" s="127">
        <v>38000</v>
      </c>
      <c r="E59" s="3" t="s">
        <v>242</v>
      </c>
    </row>
    <row r="60" spans="1:5" x14ac:dyDescent="0.2">
      <c r="A60" s="60">
        <v>3221</v>
      </c>
      <c r="B60" s="10"/>
      <c r="C60" s="90" t="s">
        <v>94</v>
      </c>
      <c r="D60" s="127">
        <v>26250</v>
      </c>
      <c r="E60" s="28" t="s">
        <v>243</v>
      </c>
    </row>
    <row r="61" spans="1:5" x14ac:dyDescent="0.2">
      <c r="A61" s="60">
        <v>3221</v>
      </c>
      <c r="B61" s="10"/>
      <c r="C61" s="90" t="s">
        <v>99</v>
      </c>
      <c r="D61" s="127">
        <v>7000</v>
      </c>
      <c r="E61" s="28" t="s">
        <v>240</v>
      </c>
    </row>
    <row r="62" spans="1:5" x14ac:dyDescent="0.2">
      <c r="A62" s="60">
        <v>3221</v>
      </c>
      <c r="B62" s="10"/>
      <c r="C62" s="90" t="s">
        <v>369</v>
      </c>
      <c r="D62" s="127">
        <v>200</v>
      </c>
      <c r="E62" s="28" t="s">
        <v>240</v>
      </c>
    </row>
    <row r="63" spans="1:5" s="14" customFormat="1" x14ac:dyDescent="0.2">
      <c r="A63" s="59">
        <v>3222</v>
      </c>
      <c r="B63" s="15"/>
      <c r="C63" s="89" t="s">
        <v>15</v>
      </c>
      <c r="D63" s="126">
        <f>SUM(D64:D65)</f>
        <v>102500</v>
      </c>
    </row>
    <row r="64" spans="1:5" x14ac:dyDescent="0.2">
      <c r="A64" s="60">
        <v>3222</v>
      </c>
      <c r="B64" s="10"/>
      <c r="C64" s="90" t="s">
        <v>204</v>
      </c>
      <c r="D64" s="127">
        <v>94000</v>
      </c>
      <c r="E64" s="3" t="s">
        <v>241</v>
      </c>
    </row>
    <row r="65" spans="1:5" x14ac:dyDescent="0.2">
      <c r="A65" s="60">
        <v>3222</v>
      </c>
      <c r="B65" s="10"/>
      <c r="C65" s="90" t="s">
        <v>205</v>
      </c>
      <c r="D65" s="127">
        <v>8500</v>
      </c>
      <c r="E65" s="28" t="s">
        <v>244</v>
      </c>
    </row>
    <row r="66" spans="1:5" s="14" customFormat="1" x14ac:dyDescent="0.2">
      <c r="A66" s="59">
        <v>3224</v>
      </c>
      <c r="B66" s="15"/>
      <c r="C66" s="89" t="s">
        <v>16</v>
      </c>
      <c r="D66" s="126">
        <f>SUM(D67:D67)</f>
        <v>1550</v>
      </c>
      <c r="E66" s="3" t="s">
        <v>241</v>
      </c>
    </row>
    <row r="67" spans="1:5" x14ac:dyDescent="0.2">
      <c r="A67" s="60">
        <v>3224</v>
      </c>
      <c r="B67" s="10"/>
      <c r="C67" s="90" t="s">
        <v>249</v>
      </c>
      <c r="D67" s="127">
        <v>1550</v>
      </c>
    </row>
    <row r="68" spans="1:5" s="14" customFormat="1" x14ac:dyDescent="0.2">
      <c r="A68" s="59">
        <v>3225</v>
      </c>
      <c r="B68" s="15"/>
      <c r="C68" s="89" t="s">
        <v>17</v>
      </c>
      <c r="D68" s="126">
        <f>SUM(D69:D69)</f>
        <v>360</v>
      </c>
      <c r="E68" s="28" t="s">
        <v>244</v>
      </c>
    </row>
    <row r="69" spans="1:5" x14ac:dyDescent="0.2">
      <c r="A69" s="60">
        <v>3225</v>
      </c>
      <c r="B69" s="10"/>
      <c r="C69" s="90" t="s">
        <v>95</v>
      </c>
      <c r="D69" s="127">
        <v>360</v>
      </c>
      <c r="E69" s="28"/>
    </row>
    <row r="70" spans="1:5" s="14" customFormat="1" x14ac:dyDescent="0.2">
      <c r="A70" s="59">
        <v>3227</v>
      </c>
      <c r="B70" s="15"/>
      <c r="C70" s="91" t="s">
        <v>97</v>
      </c>
      <c r="D70" s="126">
        <f>SUM(D71)</f>
        <v>6800</v>
      </c>
      <c r="E70" s="28" t="s">
        <v>244</v>
      </c>
    </row>
    <row r="71" spans="1:5" x14ac:dyDescent="0.2">
      <c r="A71" s="60">
        <v>3227</v>
      </c>
      <c r="B71" s="10"/>
      <c r="C71" s="92" t="s">
        <v>337</v>
      </c>
      <c r="D71" s="127">
        <v>6800</v>
      </c>
      <c r="E71" s="28"/>
    </row>
    <row r="72" spans="1:5" s="14" customFormat="1" x14ac:dyDescent="0.2">
      <c r="A72" s="59">
        <v>3229</v>
      </c>
      <c r="B72" s="15"/>
      <c r="C72" s="89" t="s">
        <v>37</v>
      </c>
      <c r="D72" s="126">
        <f>SUM(D73)</f>
        <v>150</v>
      </c>
      <c r="E72" s="3" t="s">
        <v>238</v>
      </c>
    </row>
    <row r="73" spans="1:5" x14ac:dyDescent="0.2">
      <c r="A73" s="60">
        <v>3229</v>
      </c>
      <c r="B73" s="10"/>
      <c r="C73" s="90" t="s">
        <v>93</v>
      </c>
      <c r="D73" s="127">
        <v>150</v>
      </c>
    </row>
    <row r="74" spans="1:5" s="14" customFormat="1" x14ac:dyDescent="0.2">
      <c r="A74" s="59">
        <v>323</v>
      </c>
      <c r="B74" s="15"/>
      <c r="C74" s="89" t="s">
        <v>174</v>
      </c>
      <c r="D74" s="126">
        <f>SUM(D75+D81+D84)</f>
        <v>17910</v>
      </c>
      <c r="E74" s="3"/>
    </row>
    <row r="75" spans="1:5" s="14" customFormat="1" x14ac:dyDescent="0.2">
      <c r="A75" s="61">
        <v>3233</v>
      </c>
      <c r="B75" s="33"/>
      <c r="C75" s="89" t="s">
        <v>109</v>
      </c>
      <c r="D75" s="126">
        <f>SUM(D76:D80)</f>
        <v>16280</v>
      </c>
      <c r="E75" s="3" t="s">
        <v>238</v>
      </c>
    </row>
    <row r="76" spans="1:5" x14ac:dyDescent="0.2">
      <c r="A76" s="62">
        <v>3233</v>
      </c>
      <c r="B76" s="21"/>
      <c r="C76" s="90" t="s">
        <v>206</v>
      </c>
      <c r="D76" s="127">
        <v>2000</v>
      </c>
    </row>
    <row r="77" spans="1:5" x14ac:dyDescent="0.2">
      <c r="A77" s="62">
        <v>3233</v>
      </c>
      <c r="B77" s="21"/>
      <c r="C77" s="90" t="s">
        <v>370</v>
      </c>
      <c r="D77" s="127">
        <v>3000</v>
      </c>
    </row>
    <row r="78" spans="1:5" x14ac:dyDescent="0.2">
      <c r="A78" s="62">
        <v>3233</v>
      </c>
      <c r="B78" s="21"/>
      <c r="C78" s="90" t="s">
        <v>207</v>
      </c>
      <c r="D78" s="127">
        <v>2500</v>
      </c>
    </row>
    <row r="79" spans="1:5" x14ac:dyDescent="0.2">
      <c r="A79" s="62">
        <v>3233</v>
      </c>
      <c r="B79" s="21"/>
      <c r="C79" s="90" t="s">
        <v>208</v>
      </c>
      <c r="D79" s="127">
        <v>8400</v>
      </c>
    </row>
    <row r="80" spans="1:5" x14ac:dyDescent="0.2">
      <c r="A80" s="62">
        <v>3233</v>
      </c>
      <c r="B80" s="21"/>
      <c r="C80" s="90" t="s">
        <v>338</v>
      </c>
      <c r="D80" s="127">
        <v>380</v>
      </c>
    </row>
    <row r="81" spans="1:5" s="14" customFormat="1" x14ac:dyDescent="0.2">
      <c r="A81" s="61">
        <v>3237</v>
      </c>
      <c r="B81" s="33"/>
      <c r="C81" s="89" t="s">
        <v>38</v>
      </c>
      <c r="D81" s="126">
        <f>SUM(D82:D83)</f>
        <v>130</v>
      </c>
      <c r="E81" s="3" t="s">
        <v>238</v>
      </c>
    </row>
    <row r="82" spans="1:5" x14ac:dyDescent="0.2">
      <c r="A82" s="62">
        <v>3237</v>
      </c>
      <c r="B82" s="21"/>
      <c r="C82" s="90" t="s">
        <v>339</v>
      </c>
      <c r="D82" s="127">
        <v>80</v>
      </c>
    </row>
    <row r="83" spans="1:5" x14ac:dyDescent="0.2">
      <c r="A83" s="62">
        <v>3237</v>
      </c>
      <c r="B83" s="21"/>
      <c r="C83" s="90" t="s">
        <v>8</v>
      </c>
      <c r="D83" s="127">
        <v>50</v>
      </c>
    </row>
    <row r="84" spans="1:5" s="14" customFormat="1" x14ac:dyDescent="0.2">
      <c r="A84" s="61">
        <v>3238</v>
      </c>
      <c r="B84" s="33"/>
      <c r="C84" s="89" t="s">
        <v>110</v>
      </c>
      <c r="D84" s="126">
        <f>SUM(D85:D86)</f>
        <v>1500</v>
      </c>
      <c r="E84" s="3" t="s">
        <v>238</v>
      </c>
    </row>
    <row r="85" spans="1:5" x14ac:dyDescent="0.2">
      <c r="A85" s="62">
        <v>3238</v>
      </c>
      <c r="B85" s="21"/>
      <c r="C85" s="90" t="s">
        <v>3</v>
      </c>
      <c r="D85" s="127">
        <v>500</v>
      </c>
    </row>
    <row r="86" spans="1:5" ht="13.5" thickBot="1" x14ac:dyDescent="0.25">
      <c r="A86" s="63">
        <v>3238</v>
      </c>
      <c r="B86" s="22"/>
      <c r="C86" s="93" t="s">
        <v>209</v>
      </c>
      <c r="D86" s="128">
        <v>1000</v>
      </c>
    </row>
    <row r="87" spans="1:5" ht="13.5" thickBot="1" x14ac:dyDescent="0.25">
      <c r="A87" s="64"/>
      <c r="B87" s="12" t="s">
        <v>122</v>
      </c>
      <c r="C87" s="94"/>
      <c r="D87" s="129">
        <f>D88+D89+D103</f>
        <v>2281490</v>
      </c>
      <c r="E87" s="3" t="s">
        <v>238</v>
      </c>
    </row>
    <row r="88" spans="1:5" s="14" customFormat="1" x14ac:dyDescent="0.2">
      <c r="A88" s="65">
        <v>35200</v>
      </c>
      <c r="B88" s="24"/>
      <c r="C88" s="95" t="s">
        <v>316</v>
      </c>
      <c r="D88" s="130">
        <v>594475</v>
      </c>
    </row>
    <row r="89" spans="1:5" s="14" customFormat="1" x14ac:dyDescent="0.2">
      <c r="A89" s="44">
        <v>35201</v>
      </c>
      <c r="B89" s="15"/>
      <c r="C89" s="96" t="s">
        <v>317</v>
      </c>
      <c r="D89" s="131">
        <f>SUM(D90+D97+D98+D99+D100+D101+D102)</f>
        <v>1664531</v>
      </c>
      <c r="E89" s="82"/>
    </row>
    <row r="90" spans="1:5" x14ac:dyDescent="0.2">
      <c r="A90" s="57"/>
      <c r="B90" s="10"/>
      <c r="C90" s="97" t="s">
        <v>210</v>
      </c>
      <c r="D90" s="125">
        <f>SUM(D91:D96)</f>
        <v>1119429</v>
      </c>
    </row>
    <row r="91" spans="1:5" x14ac:dyDescent="0.2">
      <c r="A91" s="57"/>
      <c r="B91" s="10"/>
      <c r="C91" s="97" t="s">
        <v>318</v>
      </c>
      <c r="D91" s="125">
        <v>842788</v>
      </c>
    </row>
    <row r="92" spans="1:5" x14ac:dyDescent="0.2">
      <c r="A92" s="57"/>
      <c r="B92" s="10"/>
      <c r="C92" s="97" t="s">
        <v>319</v>
      </c>
      <c r="D92" s="125">
        <v>98381</v>
      </c>
    </row>
    <row r="93" spans="1:5" x14ac:dyDescent="0.2">
      <c r="A93" s="57"/>
      <c r="B93" s="10"/>
      <c r="C93" s="97" t="s">
        <v>320</v>
      </c>
      <c r="D93" s="125">
        <v>57745</v>
      </c>
    </row>
    <row r="94" spans="1:5" x14ac:dyDescent="0.2">
      <c r="A94" s="57"/>
      <c r="B94" s="10"/>
      <c r="C94" s="97" t="s">
        <v>321</v>
      </c>
      <c r="D94" s="125">
        <v>8478</v>
      </c>
    </row>
    <row r="95" spans="1:5" x14ac:dyDescent="0.2">
      <c r="A95" s="57"/>
      <c r="B95" s="10"/>
      <c r="C95" s="97" t="s">
        <v>340</v>
      </c>
      <c r="D95" s="125">
        <v>33003</v>
      </c>
    </row>
    <row r="96" spans="1:5" x14ac:dyDescent="0.2">
      <c r="A96" s="57"/>
      <c r="B96" s="10"/>
      <c r="C96" s="97" t="s">
        <v>322</v>
      </c>
      <c r="D96" s="125">
        <v>79034</v>
      </c>
    </row>
    <row r="97" spans="1:5" x14ac:dyDescent="0.2">
      <c r="A97" s="57"/>
      <c r="B97" s="10"/>
      <c r="C97" s="97" t="s">
        <v>111</v>
      </c>
      <c r="D97" s="125">
        <v>115981</v>
      </c>
    </row>
    <row r="98" spans="1:5" x14ac:dyDescent="0.2">
      <c r="A98" s="57"/>
      <c r="B98" s="10"/>
      <c r="C98" s="97" t="s">
        <v>250</v>
      </c>
      <c r="D98" s="125">
        <v>243</v>
      </c>
    </row>
    <row r="99" spans="1:5" x14ac:dyDescent="0.2">
      <c r="A99" s="57"/>
      <c r="B99" s="10"/>
      <c r="C99" s="97" t="s">
        <v>112</v>
      </c>
      <c r="D99" s="125">
        <v>13549</v>
      </c>
    </row>
    <row r="100" spans="1:5" x14ac:dyDescent="0.2">
      <c r="A100" s="57"/>
      <c r="B100" s="10"/>
      <c r="C100" s="97" t="s">
        <v>251</v>
      </c>
      <c r="D100" s="125">
        <v>23153</v>
      </c>
    </row>
    <row r="101" spans="1:5" x14ac:dyDescent="0.2">
      <c r="A101" s="57"/>
      <c r="B101" s="10"/>
      <c r="C101" s="97" t="s">
        <v>315</v>
      </c>
      <c r="D101" s="125">
        <v>380906</v>
      </c>
    </row>
    <row r="102" spans="1:5" x14ac:dyDescent="0.2">
      <c r="A102" s="57"/>
      <c r="B102" s="10"/>
      <c r="C102" s="97" t="s">
        <v>371</v>
      </c>
      <c r="D102" s="125">
        <v>11270</v>
      </c>
    </row>
    <row r="103" spans="1:5" s="14" customFormat="1" x14ac:dyDescent="0.2">
      <c r="A103" s="44">
        <v>3500</v>
      </c>
      <c r="B103" s="15"/>
      <c r="C103" s="96" t="s">
        <v>123</v>
      </c>
      <c r="D103" s="126">
        <f>SUM(D104:D108)</f>
        <v>22484</v>
      </c>
    </row>
    <row r="104" spans="1:5" x14ac:dyDescent="0.2">
      <c r="A104" s="57"/>
      <c r="B104" s="10"/>
      <c r="C104" s="97" t="s">
        <v>433</v>
      </c>
      <c r="D104" s="127">
        <v>1184</v>
      </c>
    </row>
    <row r="105" spans="1:5" x14ac:dyDescent="0.2">
      <c r="A105" s="57"/>
      <c r="B105" s="10"/>
      <c r="C105" s="97" t="s">
        <v>434</v>
      </c>
      <c r="D105" s="127">
        <v>3300</v>
      </c>
    </row>
    <row r="106" spans="1:5" x14ac:dyDescent="0.2">
      <c r="A106" s="57"/>
      <c r="B106" s="10"/>
      <c r="C106" s="97" t="s">
        <v>301</v>
      </c>
      <c r="D106" s="127">
        <v>3000</v>
      </c>
    </row>
    <row r="107" spans="1:5" x14ac:dyDescent="0.2">
      <c r="A107" s="57"/>
      <c r="B107" s="10"/>
      <c r="C107" s="97" t="s">
        <v>435</v>
      </c>
      <c r="D107" s="127">
        <v>10000</v>
      </c>
    </row>
    <row r="108" spans="1:5" ht="13.5" thickBot="1" x14ac:dyDescent="0.25">
      <c r="A108" s="57"/>
      <c r="B108" s="10"/>
      <c r="C108" s="97" t="s">
        <v>257</v>
      </c>
      <c r="D108" s="127">
        <v>5000</v>
      </c>
    </row>
    <row r="109" spans="1:5" ht="13.5" thickBot="1" x14ac:dyDescent="0.25">
      <c r="A109" s="55" t="s">
        <v>124</v>
      </c>
      <c r="B109" s="7" t="s">
        <v>125</v>
      </c>
      <c r="C109" s="86"/>
      <c r="D109" s="124">
        <f>SUM(D110:D111)</f>
        <v>49000</v>
      </c>
      <c r="E109" s="3" t="s">
        <v>238</v>
      </c>
    </row>
    <row r="110" spans="1:5" x14ac:dyDescent="0.2">
      <c r="A110" s="56" t="s">
        <v>277</v>
      </c>
      <c r="B110" s="9"/>
      <c r="C110" s="98" t="s">
        <v>285</v>
      </c>
      <c r="D110" s="132">
        <v>40000</v>
      </c>
    </row>
    <row r="111" spans="1:5" ht="13.5" thickBot="1" x14ac:dyDescent="0.25">
      <c r="A111" s="57">
        <v>38252.382539999999</v>
      </c>
      <c r="B111" s="10"/>
      <c r="C111" s="87" t="s">
        <v>286</v>
      </c>
      <c r="D111" s="133">
        <v>9000</v>
      </c>
    </row>
    <row r="112" spans="1:5" ht="13.5" thickBot="1" x14ac:dyDescent="0.25">
      <c r="A112" s="54"/>
      <c r="B112" s="29" t="s">
        <v>126</v>
      </c>
      <c r="C112" s="99"/>
      <c r="D112" s="134">
        <f>D113+D117</f>
        <v>6827158</v>
      </c>
    </row>
    <row r="113" spans="1:5" ht="13.5" thickBot="1" x14ac:dyDescent="0.25">
      <c r="A113" s="66" t="s">
        <v>127</v>
      </c>
      <c r="B113" s="12" t="s">
        <v>128</v>
      </c>
      <c r="C113" s="94"/>
      <c r="D113" s="129">
        <f>D114+D115+D116</f>
        <v>447521</v>
      </c>
    </row>
    <row r="114" spans="1:5" x14ac:dyDescent="0.2">
      <c r="A114" s="57">
        <v>413</v>
      </c>
      <c r="B114" s="10"/>
      <c r="C114" s="100" t="s">
        <v>129</v>
      </c>
      <c r="D114" s="127">
        <f>D183+D231+D691+D816+D870+D879+D907+D920+D932+D946+D954</f>
        <v>290904</v>
      </c>
    </row>
    <row r="115" spans="1:5" x14ac:dyDescent="0.2">
      <c r="A115" s="57">
        <v>4500</v>
      </c>
      <c r="B115" s="10"/>
      <c r="C115" s="101" t="s">
        <v>130</v>
      </c>
      <c r="D115" s="127">
        <f>D210+D342+D368+D413</f>
        <v>133215</v>
      </c>
    </row>
    <row r="116" spans="1:5" ht="13.5" thickBot="1" x14ac:dyDescent="0.25">
      <c r="A116" s="67">
        <v>452</v>
      </c>
      <c r="B116" s="13"/>
      <c r="C116" s="102" t="s">
        <v>131</v>
      </c>
      <c r="D116" s="125">
        <f>D213+D234+D290+D390+D787</f>
        <v>23402</v>
      </c>
    </row>
    <row r="117" spans="1:5" ht="13.5" thickBot="1" x14ac:dyDescent="0.25">
      <c r="A117" s="68"/>
      <c r="B117" s="7" t="s">
        <v>132</v>
      </c>
      <c r="C117" s="86"/>
      <c r="D117" s="124">
        <f>D118+D119+D120</f>
        <v>6379637</v>
      </c>
    </row>
    <row r="118" spans="1:5" x14ac:dyDescent="0.2">
      <c r="A118" s="57">
        <v>50</v>
      </c>
      <c r="B118" s="10"/>
      <c r="C118" s="87" t="s">
        <v>19</v>
      </c>
      <c r="D118" s="135">
        <f>D170+D185+D218+D235+D273+D295+D321+D349+D375+D391+D404+D443+D461+D485+D498+D510+D527+D547+D563+D575+D585+D605+D627+D648+D672+D680+D694+D717+D740+D745+D750+D755+D760+D788+D836+D847+D890+D909+D923+D934+D939+D956</f>
        <v>3929272</v>
      </c>
    </row>
    <row r="119" spans="1:5" x14ac:dyDescent="0.2">
      <c r="A119" s="57">
        <v>55</v>
      </c>
      <c r="B119" s="10"/>
      <c r="C119" s="87" t="s">
        <v>20</v>
      </c>
      <c r="D119" s="127">
        <f>D174+D191+D222+D240+D248+D252+D257+D277+D282+D285+D291+D299+D315+D325+D333+D336+D353+D379+D395+D409+D448+D465+D475+D490+D502+D514+D523+D531+D537+D551+D567+D580+D589+D609+D623+D631+D653+D676+D684+D688+D699+D722+D764+D784+D792+D809+D813+D818+D821+D825+D829+D833+D840+D851+D856+D859+D872+D882+D887+D894+D913+D927+D943+D948+D951+D960+D963</f>
        <v>2434308</v>
      </c>
    </row>
    <row r="120" spans="1:5" ht="13.5" thickBot="1" x14ac:dyDescent="0.25">
      <c r="A120" s="58">
        <v>60</v>
      </c>
      <c r="B120" s="11"/>
      <c r="C120" s="103" t="s">
        <v>82</v>
      </c>
      <c r="D120" s="136">
        <f>D202+D208+D254+D387+D777+D884</f>
        <v>16057</v>
      </c>
    </row>
    <row r="121" spans="1:5" ht="13.5" thickBot="1" x14ac:dyDescent="0.25">
      <c r="A121" s="69"/>
      <c r="B121" s="30" t="s">
        <v>133</v>
      </c>
      <c r="C121" s="104"/>
      <c r="D121" s="137">
        <f>D5-D112</f>
        <v>439034</v>
      </c>
    </row>
    <row r="122" spans="1:5" ht="13.5" thickBot="1" x14ac:dyDescent="0.25">
      <c r="A122" s="69"/>
      <c r="B122" s="31" t="s">
        <v>134</v>
      </c>
      <c r="C122" s="105"/>
      <c r="D122" s="138">
        <f>D123+D125+D150+D151+D153+D155</f>
        <v>-1455612</v>
      </c>
      <c r="E122" s="3" t="s">
        <v>238</v>
      </c>
    </row>
    <row r="123" spans="1:5" s="14" customFormat="1" x14ac:dyDescent="0.2">
      <c r="A123" s="44">
        <v>381</v>
      </c>
      <c r="B123" s="15"/>
      <c r="C123" s="88" t="s">
        <v>135</v>
      </c>
      <c r="D123" s="131">
        <f>SUM(D124:D124)</f>
        <v>10000</v>
      </c>
    </row>
    <row r="124" spans="1:5" x14ac:dyDescent="0.2">
      <c r="A124" s="57">
        <v>3811</v>
      </c>
      <c r="B124" s="10"/>
      <c r="C124" s="87" t="s">
        <v>236</v>
      </c>
      <c r="D124" s="125">
        <v>10000</v>
      </c>
    </row>
    <row r="125" spans="1:5" s="14" customFormat="1" x14ac:dyDescent="0.2">
      <c r="A125" s="44">
        <v>15</v>
      </c>
      <c r="B125" s="15"/>
      <c r="C125" s="88" t="s">
        <v>136</v>
      </c>
      <c r="D125" s="131">
        <f>SUM(D126+D146)</f>
        <v>-1960190</v>
      </c>
    </row>
    <row r="126" spans="1:5" s="14" customFormat="1" x14ac:dyDescent="0.2">
      <c r="A126" s="44"/>
      <c r="B126" s="15">
        <v>1551</v>
      </c>
      <c r="C126" s="106" t="s">
        <v>230</v>
      </c>
      <c r="D126" s="131">
        <f>SUM(D127:D145)</f>
        <v>-1856190</v>
      </c>
    </row>
    <row r="127" spans="1:5" s="14" customFormat="1" x14ac:dyDescent="0.2">
      <c r="A127" s="44"/>
      <c r="B127" s="15"/>
      <c r="C127" s="90" t="s">
        <v>341</v>
      </c>
      <c r="D127" s="139">
        <f>-D206</f>
        <v>-40000</v>
      </c>
    </row>
    <row r="128" spans="1:5" s="14" customFormat="1" x14ac:dyDescent="0.2">
      <c r="A128" s="44"/>
      <c r="B128" s="10"/>
      <c r="C128" s="166" t="s">
        <v>377</v>
      </c>
      <c r="D128" s="139">
        <f>-D269</f>
        <v>-255685</v>
      </c>
    </row>
    <row r="129" spans="1:4" s="14" customFormat="1" x14ac:dyDescent="0.2">
      <c r="A129" s="44"/>
      <c r="B129" s="10"/>
      <c r="C129" s="166" t="s">
        <v>378</v>
      </c>
      <c r="D129" s="139">
        <f>-D270</f>
        <v>-200000</v>
      </c>
    </row>
    <row r="130" spans="1:4" s="14" customFormat="1" x14ac:dyDescent="0.2">
      <c r="A130" s="44"/>
      <c r="B130" s="10"/>
      <c r="C130" s="166" t="s">
        <v>379</v>
      </c>
      <c r="D130" s="139">
        <f>-D271</f>
        <v>-100000</v>
      </c>
    </row>
    <row r="131" spans="1:4" s="14" customFormat="1" x14ac:dyDescent="0.2">
      <c r="A131" s="44"/>
      <c r="B131" s="10"/>
      <c r="C131" s="166" t="s">
        <v>381</v>
      </c>
      <c r="D131" s="139">
        <f>-D308</f>
        <v>-12807</v>
      </c>
    </row>
    <row r="132" spans="1:4" s="14" customFormat="1" ht="25.5" x14ac:dyDescent="0.2">
      <c r="A132" s="44"/>
      <c r="B132" s="10"/>
      <c r="C132" s="109" t="s">
        <v>383</v>
      </c>
      <c r="D132" s="139">
        <f>-D318</f>
        <v>-7192</v>
      </c>
    </row>
    <row r="133" spans="1:4" s="14" customFormat="1" x14ac:dyDescent="0.2">
      <c r="A133" s="44"/>
      <c r="B133" s="10"/>
      <c r="C133" s="35" t="s">
        <v>402</v>
      </c>
      <c r="D133" s="139">
        <f>-D345</f>
        <v>-44000</v>
      </c>
    </row>
    <row r="134" spans="1:4" s="14" customFormat="1" ht="25.5" x14ac:dyDescent="0.2">
      <c r="A134" s="44"/>
      <c r="B134" s="10"/>
      <c r="C134" s="108" t="s">
        <v>349</v>
      </c>
      <c r="D134" s="139">
        <f>-D363</f>
        <v>-122000</v>
      </c>
    </row>
    <row r="135" spans="1:4" s="14" customFormat="1" ht="25.5" x14ac:dyDescent="0.2">
      <c r="A135" s="44"/>
      <c r="B135" s="10"/>
      <c r="C135" s="108" t="s">
        <v>401</v>
      </c>
      <c r="D135" s="139">
        <f>-D534</f>
        <v>-20000</v>
      </c>
    </row>
    <row r="136" spans="1:4" s="14" customFormat="1" x14ac:dyDescent="0.2">
      <c r="A136" s="44"/>
      <c r="B136" s="10"/>
      <c r="C136" s="108" t="s">
        <v>400</v>
      </c>
      <c r="D136" s="139">
        <f>-D561</f>
        <v>-100000</v>
      </c>
    </row>
    <row r="137" spans="1:4" s="14" customFormat="1" ht="25.5" x14ac:dyDescent="0.2">
      <c r="A137" s="44"/>
      <c r="B137" s="10"/>
      <c r="C137" s="108" t="s">
        <v>355</v>
      </c>
      <c r="D137" s="139">
        <f>-D603</f>
        <v>-7604</v>
      </c>
    </row>
    <row r="138" spans="1:4" s="14" customFormat="1" x14ac:dyDescent="0.2">
      <c r="A138" s="44"/>
      <c r="B138" s="10"/>
      <c r="C138" s="108" t="s">
        <v>356</v>
      </c>
      <c r="D138" s="139">
        <f>-D646</f>
        <v>-6759</v>
      </c>
    </row>
    <row r="139" spans="1:4" s="14" customFormat="1" x14ac:dyDescent="0.2">
      <c r="A139" s="44"/>
      <c r="B139" s="10"/>
      <c r="C139" s="108" t="s">
        <v>357</v>
      </c>
      <c r="D139" s="139">
        <f>-D668</f>
        <v>-37650</v>
      </c>
    </row>
    <row r="140" spans="1:4" s="14" customFormat="1" x14ac:dyDescent="0.2">
      <c r="A140" s="44"/>
      <c r="B140" s="10"/>
      <c r="C140" s="108" t="s">
        <v>358</v>
      </c>
      <c r="D140" s="139">
        <f>-D669</f>
        <v>-7429</v>
      </c>
    </row>
    <row r="141" spans="1:4" s="14" customFormat="1" ht="25.5" x14ac:dyDescent="0.2">
      <c r="A141" s="44"/>
      <c r="B141" s="10"/>
      <c r="C141" s="108" t="s">
        <v>408</v>
      </c>
      <c r="D141" s="139">
        <f>-D670</f>
        <v>-19000</v>
      </c>
    </row>
    <row r="142" spans="1:4" s="14" customFormat="1" x14ac:dyDescent="0.2">
      <c r="A142" s="44"/>
      <c r="B142" s="10"/>
      <c r="C142" s="108" t="s">
        <v>359</v>
      </c>
      <c r="D142" s="139">
        <f>-D715</f>
        <v>-6205</v>
      </c>
    </row>
    <row r="143" spans="1:4" s="14" customFormat="1" ht="25.5" x14ac:dyDescent="0.2">
      <c r="A143" s="44"/>
      <c r="B143" s="10"/>
      <c r="C143" s="109" t="s">
        <v>407</v>
      </c>
      <c r="D143" s="139">
        <f>-D781</f>
        <v>-837547</v>
      </c>
    </row>
    <row r="144" spans="1:4" s="14" customFormat="1" ht="25.5" x14ac:dyDescent="0.2">
      <c r="A144" s="44"/>
      <c r="B144" s="10"/>
      <c r="C144" s="109" t="s">
        <v>409</v>
      </c>
      <c r="D144" s="139">
        <f>-D782</f>
        <v>-3000</v>
      </c>
    </row>
    <row r="145" spans="1:5" s="14" customFormat="1" x14ac:dyDescent="0.2">
      <c r="A145" s="44"/>
      <c r="B145" s="10"/>
      <c r="C145" s="108" t="s">
        <v>352</v>
      </c>
      <c r="D145" s="139">
        <f>-D805</f>
        <v>-29312</v>
      </c>
    </row>
    <row r="146" spans="1:5" s="14" customFormat="1" x14ac:dyDescent="0.2">
      <c r="A146" s="44"/>
      <c r="B146" s="15">
        <v>1554</v>
      </c>
      <c r="C146" s="89" t="s">
        <v>330</v>
      </c>
      <c r="D146" s="140">
        <f>SUM(D147:D149)</f>
        <v>-104000</v>
      </c>
    </row>
    <row r="147" spans="1:5" s="14" customFormat="1" x14ac:dyDescent="0.2">
      <c r="A147" s="44"/>
      <c r="B147" s="35"/>
      <c r="C147" s="108" t="s">
        <v>364</v>
      </c>
      <c r="D147" s="139">
        <f>-D365</f>
        <v>-54000</v>
      </c>
    </row>
    <row r="148" spans="1:5" s="14" customFormat="1" x14ac:dyDescent="0.2">
      <c r="A148" s="44"/>
      <c r="B148" s="10"/>
      <c r="C148" s="108" t="s">
        <v>406</v>
      </c>
      <c r="D148" s="139">
        <f>-D738</f>
        <v>-10000</v>
      </c>
      <c r="E148" s="108"/>
    </row>
    <row r="149" spans="1:5" s="14" customFormat="1" ht="25.5" x14ac:dyDescent="0.2">
      <c r="A149" s="44"/>
      <c r="B149" s="10"/>
      <c r="C149" s="108" t="s">
        <v>421</v>
      </c>
      <c r="D149" s="139">
        <f>-D905</f>
        <v>-40000</v>
      </c>
    </row>
    <row r="150" spans="1:5" s="14" customFormat="1" x14ac:dyDescent="0.2">
      <c r="A150" s="44">
        <v>3502</v>
      </c>
      <c r="B150" s="15"/>
      <c r="C150" s="106" t="s">
        <v>137</v>
      </c>
      <c r="D150" s="141">
        <v>538184</v>
      </c>
    </row>
    <row r="151" spans="1:5" s="14" customFormat="1" x14ac:dyDescent="0.2">
      <c r="A151" s="44">
        <v>4502</v>
      </c>
      <c r="B151" s="15"/>
      <c r="C151" s="106" t="s">
        <v>138</v>
      </c>
      <c r="D151" s="131">
        <f>SUM(D152:D152)</f>
        <v>-23608</v>
      </c>
      <c r="E151" s="109"/>
    </row>
    <row r="152" spans="1:5" x14ac:dyDescent="0.2">
      <c r="A152" s="57"/>
      <c r="B152" s="10">
        <v>4502</v>
      </c>
      <c r="C152" s="35" t="s">
        <v>348</v>
      </c>
      <c r="D152" s="139">
        <f>-D313</f>
        <v>-23608</v>
      </c>
    </row>
    <row r="153" spans="1:5" s="14" customFormat="1" x14ac:dyDescent="0.2">
      <c r="A153" s="47">
        <v>655</v>
      </c>
      <c r="B153" s="42"/>
      <c r="C153" s="106" t="s">
        <v>139</v>
      </c>
      <c r="D153" s="142">
        <f>SUM(D154)</f>
        <v>20</v>
      </c>
    </row>
    <row r="154" spans="1:5" s="14" customFormat="1" x14ac:dyDescent="0.2">
      <c r="A154" s="47"/>
      <c r="B154" s="48">
        <v>6551</v>
      </c>
      <c r="C154" s="92" t="s">
        <v>18</v>
      </c>
      <c r="D154" s="143">
        <v>20</v>
      </c>
    </row>
    <row r="155" spans="1:5" s="14" customFormat="1" x14ac:dyDescent="0.2">
      <c r="A155" s="44">
        <v>650</v>
      </c>
      <c r="B155" s="15"/>
      <c r="C155" s="106" t="s">
        <v>140</v>
      </c>
      <c r="D155" s="131">
        <f>SUM(D156:D157)</f>
        <v>-20018</v>
      </c>
    </row>
    <row r="156" spans="1:5" s="14" customFormat="1" x14ac:dyDescent="0.2">
      <c r="A156" s="44"/>
      <c r="B156" s="38" t="s">
        <v>46</v>
      </c>
      <c r="C156" s="109" t="s">
        <v>89</v>
      </c>
      <c r="D156" s="139">
        <f>-D227</f>
        <v>-18600</v>
      </c>
    </row>
    <row r="157" spans="1:5" s="14" customFormat="1" ht="13.5" thickBot="1" x14ac:dyDescent="0.25">
      <c r="A157" s="43"/>
      <c r="B157" s="34">
        <v>6502</v>
      </c>
      <c r="C157" s="35" t="s">
        <v>101</v>
      </c>
      <c r="D157" s="139">
        <f>-D228</f>
        <v>-1418</v>
      </c>
    </row>
    <row r="158" spans="1:5" s="26" customFormat="1" ht="13.5" thickBot="1" x14ac:dyDescent="0.25">
      <c r="A158" s="54"/>
      <c r="B158" s="29" t="s">
        <v>141</v>
      </c>
      <c r="C158" s="110"/>
      <c r="D158" s="138">
        <f>D121+D122</f>
        <v>-1016578</v>
      </c>
    </row>
    <row r="159" spans="1:5" ht="13.5" thickBot="1" x14ac:dyDescent="0.25">
      <c r="A159" s="54"/>
      <c r="B159" s="31" t="s">
        <v>142</v>
      </c>
      <c r="C159" s="105"/>
      <c r="D159" s="138">
        <f>D160+D162</f>
        <v>709624</v>
      </c>
      <c r="E159" s="3" t="s">
        <v>238</v>
      </c>
    </row>
    <row r="160" spans="1:5" x14ac:dyDescent="0.2">
      <c r="A160" s="47">
        <v>2585</v>
      </c>
      <c r="B160" s="42"/>
      <c r="C160" s="96" t="s">
        <v>278</v>
      </c>
      <c r="D160" s="144">
        <f>SUM(D161)</f>
        <v>1280650</v>
      </c>
    </row>
    <row r="161" spans="1:5" x14ac:dyDescent="0.2">
      <c r="A161" s="70"/>
      <c r="B161" s="49">
        <v>25852</v>
      </c>
      <c r="C161" s="97" t="s">
        <v>280</v>
      </c>
      <c r="D161" s="145">
        <v>1280650</v>
      </c>
    </row>
    <row r="162" spans="1:5" s="14" customFormat="1" x14ac:dyDescent="0.2">
      <c r="A162" s="51" t="s">
        <v>279</v>
      </c>
      <c r="B162" s="50"/>
      <c r="C162" s="15" t="s">
        <v>143</v>
      </c>
      <c r="D162" s="142">
        <f>SUM(D163:D164)</f>
        <v>-571026</v>
      </c>
      <c r="E162" s="3"/>
    </row>
    <row r="163" spans="1:5" x14ac:dyDescent="0.2">
      <c r="A163" s="51"/>
      <c r="B163" s="52" t="s">
        <v>281</v>
      </c>
      <c r="C163" s="92" t="s">
        <v>83</v>
      </c>
      <c r="D163" s="143">
        <v>-568295</v>
      </c>
      <c r="E163" s="45"/>
    </row>
    <row r="164" spans="1:5" ht="13.5" thickBot="1" x14ac:dyDescent="0.25">
      <c r="A164" s="53"/>
      <c r="B164" s="52" t="s">
        <v>282</v>
      </c>
      <c r="C164" s="92" t="s">
        <v>98</v>
      </c>
      <c r="D164" s="143">
        <v>-2731</v>
      </c>
    </row>
    <row r="165" spans="1:5" ht="13.5" thickBot="1" x14ac:dyDescent="0.25">
      <c r="A165" s="71">
        <v>100</v>
      </c>
      <c r="B165" s="29" t="s">
        <v>144</v>
      </c>
      <c r="C165" s="110"/>
      <c r="D165" s="138">
        <v>-306954</v>
      </c>
    </row>
    <row r="166" spans="1:5" ht="13.5" thickBot="1" x14ac:dyDescent="0.25">
      <c r="A166" s="71"/>
      <c r="B166" s="29" t="s">
        <v>422</v>
      </c>
      <c r="C166" s="110"/>
      <c r="D166" s="138">
        <v>-26864</v>
      </c>
    </row>
    <row r="167" spans="1:5" ht="26.25" customHeight="1" thickBot="1" x14ac:dyDescent="0.25">
      <c r="A167" s="54"/>
      <c r="B167" s="167" t="s">
        <v>145</v>
      </c>
      <c r="C167" s="168"/>
      <c r="D167" s="134">
        <f>D168+D229+D250+D288+D310+D340+D347+D583+D877</f>
        <v>8830974</v>
      </c>
    </row>
    <row r="168" spans="1:5" x14ac:dyDescent="0.2">
      <c r="A168" s="75" t="s">
        <v>45</v>
      </c>
      <c r="B168" s="24" t="s">
        <v>146</v>
      </c>
      <c r="C168" s="95"/>
      <c r="D168" s="146">
        <f>SUM(D169+D182+D207+D209+D217+D225)</f>
        <v>747128</v>
      </c>
    </row>
    <row r="169" spans="1:5" s="14" customFormat="1" x14ac:dyDescent="0.2">
      <c r="A169" s="80" t="s">
        <v>43</v>
      </c>
      <c r="B169" s="79" t="s">
        <v>175</v>
      </c>
      <c r="C169" s="111"/>
      <c r="D169" s="147">
        <f>SUM(D170+D174)</f>
        <v>38530</v>
      </c>
      <c r="E169" s="28" t="s">
        <v>246</v>
      </c>
    </row>
    <row r="170" spans="1:5" s="14" customFormat="1" x14ac:dyDescent="0.2">
      <c r="A170" s="51"/>
      <c r="B170" s="15">
        <v>50</v>
      </c>
      <c r="C170" s="88" t="s">
        <v>19</v>
      </c>
      <c r="D170" s="148">
        <f>SUM(D171+D173)</f>
        <v>34542</v>
      </c>
    </row>
    <row r="171" spans="1:5" x14ac:dyDescent="0.2">
      <c r="A171" s="53"/>
      <c r="B171" s="10">
        <v>500</v>
      </c>
      <c r="C171" s="87" t="s">
        <v>212</v>
      </c>
      <c r="D171" s="149">
        <f>SUM(D172)</f>
        <v>25816</v>
      </c>
    </row>
    <row r="172" spans="1:5" x14ac:dyDescent="0.2">
      <c r="A172" s="53"/>
      <c r="B172" s="10">
        <v>5001</v>
      </c>
      <c r="C172" s="87" t="s">
        <v>218</v>
      </c>
      <c r="D172" s="149">
        <v>25816</v>
      </c>
    </row>
    <row r="173" spans="1:5" x14ac:dyDescent="0.2">
      <c r="A173" s="53"/>
      <c r="B173" s="10">
        <v>506</v>
      </c>
      <c r="C173" s="87" t="s">
        <v>219</v>
      </c>
      <c r="D173" s="149">
        <v>8726</v>
      </c>
    </row>
    <row r="174" spans="1:5" s="14" customFormat="1" x14ac:dyDescent="0.2">
      <c r="A174" s="51"/>
      <c r="B174" s="15">
        <v>55</v>
      </c>
      <c r="C174" s="88" t="s">
        <v>20</v>
      </c>
      <c r="D174" s="148">
        <f>SUM(D175:D181)</f>
        <v>3988</v>
      </c>
    </row>
    <row r="175" spans="1:5" x14ac:dyDescent="0.2">
      <c r="A175" s="53"/>
      <c r="B175" s="10">
        <v>5500</v>
      </c>
      <c r="C175" s="87" t="s">
        <v>21</v>
      </c>
      <c r="D175" s="149">
        <v>1857</v>
      </c>
    </row>
    <row r="176" spans="1:5" x14ac:dyDescent="0.2">
      <c r="A176" s="53"/>
      <c r="B176" s="10">
        <v>5503</v>
      </c>
      <c r="C176" s="87" t="s">
        <v>22</v>
      </c>
      <c r="D176" s="149">
        <v>300</v>
      </c>
    </row>
    <row r="177" spans="1:5" x14ac:dyDescent="0.2">
      <c r="A177" s="53"/>
      <c r="B177" s="10">
        <v>5504</v>
      </c>
      <c r="C177" s="87" t="s">
        <v>23</v>
      </c>
      <c r="D177" s="149">
        <v>540</v>
      </c>
    </row>
    <row r="178" spans="1:5" x14ac:dyDescent="0.2">
      <c r="A178" s="53"/>
      <c r="B178" s="10">
        <v>5511</v>
      </c>
      <c r="C178" s="87" t="s">
        <v>214</v>
      </c>
      <c r="D178" s="149">
        <v>150</v>
      </c>
    </row>
    <row r="179" spans="1:5" x14ac:dyDescent="0.2">
      <c r="A179" s="53"/>
      <c r="B179" s="10">
        <v>5513</v>
      </c>
      <c r="C179" s="87" t="s">
        <v>24</v>
      </c>
      <c r="D179" s="149">
        <v>620</v>
      </c>
    </row>
    <row r="180" spans="1:5" x14ac:dyDescent="0.2">
      <c r="A180" s="53"/>
      <c r="B180" s="10">
        <v>5514</v>
      </c>
      <c r="C180" s="87" t="s">
        <v>215</v>
      </c>
      <c r="D180" s="149">
        <v>321</v>
      </c>
    </row>
    <row r="181" spans="1:5" x14ac:dyDescent="0.2">
      <c r="A181" s="53"/>
      <c r="B181" s="10">
        <v>5540</v>
      </c>
      <c r="C181" s="87" t="s">
        <v>229</v>
      </c>
      <c r="D181" s="149">
        <v>200</v>
      </c>
    </row>
    <row r="182" spans="1:5" s="14" customFormat="1" x14ac:dyDescent="0.2">
      <c r="A182" s="51" t="s">
        <v>44</v>
      </c>
      <c r="B182" s="15" t="s">
        <v>176</v>
      </c>
      <c r="C182" s="88"/>
      <c r="D182" s="140">
        <f>SUM(D183+D185+D191+D202+D204)</f>
        <v>629462</v>
      </c>
      <c r="E182" s="3" t="s">
        <v>238</v>
      </c>
    </row>
    <row r="183" spans="1:5" s="14" customFormat="1" x14ac:dyDescent="0.2">
      <c r="A183" s="51"/>
      <c r="B183" s="36">
        <v>413</v>
      </c>
      <c r="C183" s="112" t="s">
        <v>129</v>
      </c>
      <c r="D183" s="150">
        <f>SUM(D184)</f>
        <v>1500</v>
      </c>
    </row>
    <row r="184" spans="1:5" x14ac:dyDescent="0.2">
      <c r="A184" s="53"/>
      <c r="B184" s="34">
        <v>4139</v>
      </c>
      <c r="C184" s="109" t="s">
        <v>216</v>
      </c>
      <c r="D184" s="151">
        <v>1500</v>
      </c>
    </row>
    <row r="185" spans="1:5" s="14" customFormat="1" x14ac:dyDescent="0.2">
      <c r="A185" s="51"/>
      <c r="B185" s="37">
        <v>50</v>
      </c>
      <c r="C185" s="89" t="s">
        <v>19</v>
      </c>
      <c r="D185" s="152">
        <f>SUM(D186+D189+D190)</f>
        <v>476869</v>
      </c>
    </row>
    <row r="186" spans="1:5" s="14" customFormat="1" x14ac:dyDescent="0.2">
      <c r="A186" s="51"/>
      <c r="B186" s="10">
        <v>500</v>
      </c>
      <c r="C186" s="87" t="s">
        <v>212</v>
      </c>
      <c r="D186" s="149">
        <f>SUM(D187:D188)</f>
        <v>355753</v>
      </c>
    </row>
    <row r="187" spans="1:5" s="14" customFormat="1" x14ac:dyDescent="0.2">
      <c r="A187" s="51"/>
      <c r="B187" s="10">
        <v>5001</v>
      </c>
      <c r="C187" s="87" t="s">
        <v>218</v>
      </c>
      <c r="D187" s="149">
        <v>312593</v>
      </c>
    </row>
    <row r="188" spans="1:5" s="14" customFormat="1" x14ac:dyDescent="0.2">
      <c r="A188" s="51"/>
      <c r="B188" s="10">
        <v>5002</v>
      </c>
      <c r="C188" s="87" t="s">
        <v>220</v>
      </c>
      <c r="D188" s="149">
        <v>43160</v>
      </c>
    </row>
    <row r="189" spans="1:5" s="14" customFormat="1" x14ac:dyDescent="0.2">
      <c r="A189" s="51"/>
      <c r="B189" s="10">
        <v>505</v>
      </c>
      <c r="C189" s="87" t="s">
        <v>85</v>
      </c>
      <c r="D189" s="149">
        <v>525</v>
      </c>
    </row>
    <row r="190" spans="1:5" s="14" customFormat="1" x14ac:dyDescent="0.2">
      <c r="A190" s="51"/>
      <c r="B190" s="10">
        <v>506</v>
      </c>
      <c r="C190" s="87" t="s">
        <v>219</v>
      </c>
      <c r="D190" s="149">
        <v>120591</v>
      </c>
    </row>
    <row r="191" spans="1:5" s="14" customFormat="1" x14ac:dyDescent="0.2">
      <c r="A191" s="51"/>
      <c r="B191" s="37">
        <v>55</v>
      </c>
      <c r="C191" s="89" t="s">
        <v>20</v>
      </c>
      <c r="D191" s="152">
        <f>SUM(D192:D201)</f>
        <v>110593</v>
      </c>
    </row>
    <row r="192" spans="1:5" s="14" customFormat="1" x14ac:dyDescent="0.2">
      <c r="A192" s="51"/>
      <c r="B192" s="10">
        <v>5500</v>
      </c>
      <c r="C192" s="87" t="s">
        <v>21</v>
      </c>
      <c r="D192" s="149">
        <v>26750</v>
      </c>
    </row>
    <row r="193" spans="1:5" s="14" customFormat="1" x14ac:dyDescent="0.2">
      <c r="A193" s="51"/>
      <c r="B193" s="10">
        <v>5503</v>
      </c>
      <c r="C193" s="87" t="s">
        <v>22</v>
      </c>
      <c r="D193" s="149">
        <v>803</v>
      </c>
    </row>
    <row r="194" spans="1:5" s="14" customFormat="1" x14ac:dyDescent="0.2">
      <c r="A194" s="51"/>
      <c r="B194" s="10">
        <v>5504</v>
      </c>
      <c r="C194" s="87" t="s">
        <v>23</v>
      </c>
      <c r="D194" s="149">
        <v>4500</v>
      </c>
    </row>
    <row r="195" spans="1:5" s="14" customFormat="1" x14ac:dyDescent="0.2">
      <c r="A195" s="51"/>
      <c r="B195" s="10">
        <v>5511</v>
      </c>
      <c r="C195" s="87" t="s">
        <v>214</v>
      </c>
      <c r="D195" s="149">
        <v>40350</v>
      </c>
    </row>
    <row r="196" spans="1:5" s="14" customFormat="1" x14ac:dyDescent="0.2">
      <c r="A196" s="51"/>
      <c r="B196" s="10">
        <v>5513</v>
      </c>
      <c r="C196" s="87" t="s">
        <v>24</v>
      </c>
      <c r="D196" s="149">
        <v>18240</v>
      </c>
    </row>
    <row r="197" spans="1:5" s="14" customFormat="1" x14ac:dyDescent="0.2">
      <c r="A197" s="51"/>
      <c r="B197" s="10">
        <v>5514</v>
      </c>
      <c r="C197" s="87" t="s">
        <v>215</v>
      </c>
      <c r="D197" s="149">
        <v>15600</v>
      </c>
    </row>
    <row r="198" spans="1:5" s="14" customFormat="1" x14ac:dyDescent="0.2">
      <c r="A198" s="51"/>
      <c r="B198" s="10">
        <v>5515</v>
      </c>
      <c r="C198" s="87" t="s">
        <v>25</v>
      </c>
      <c r="D198" s="149">
        <v>3100</v>
      </c>
    </row>
    <row r="199" spans="1:5" s="14" customFormat="1" x14ac:dyDescent="0.2">
      <c r="A199" s="51"/>
      <c r="B199" s="10">
        <v>5522</v>
      </c>
      <c r="C199" s="87" t="s">
        <v>86</v>
      </c>
      <c r="D199" s="149">
        <v>500</v>
      </c>
    </row>
    <row r="200" spans="1:5" s="14" customFormat="1" x14ac:dyDescent="0.2">
      <c r="A200" s="51"/>
      <c r="B200" s="10">
        <v>5539</v>
      </c>
      <c r="C200" s="87" t="s">
        <v>232</v>
      </c>
      <c r="D200" s="149">
        <v>550</v>
      </c>
    </row>
    <row r="201" spans="1:5" s="14" customFormat="1" x14ac:dyDescent="0.2">
      <c r="A201" s="51"/>
      <c r="B201" s="10">
        <v>5540</v>
      </c>
      <c r="C201" s="87" t="s">
        <v>229</v>
      </c>
      <c r="D201" s="149">
        <v>200</v>
      </c>
    </row>
    <row r="202" spans="1:5" s="14" customFormat="1" x14ac:dyDescent="0.2">
      <c r="A202" s="51"/>
      <c r="B202" s="37">
        <v>60</v>
      </c>
      <c r="C202" s="89" t="s">
        <v>82</v>
      </c>
      <c r="D202" s="152">
        <f>SUM(D203:D203)</f>
        <v>500</v>
      </c>
    </row>
    <row r="203" spans="1:5" x14ac:dyDescent="0.2">
      <c r="A203" s="53"/>
      <c r="B203" s="35">
        <v>6010</v>
      </c>
      <c r="C203" s="90" t="s">
        <v>217</v>
      </c>
      <c r="D203" s="153">
        <v>500</v>
      </c>
    </row>
    <row r="204" spans="1:5" x14ac:dyDescent="0.2">
      <c r="A204" s="53"/>
      <c r="B204" s="15">
        <v>15</v>
      </c>
      <c r="C204" s="106" t="s">
        <v>256</v>
      </c>
      <c r="D204" s="152">
        <f>SUM(D205)</f>
        <v>40000</v>
      </c>
    </row>
    <row r="205" spans="1:5" x14ac:dyDescent="0.2">
      <c r="A205" s="53"/>
      <c r="B205" s="10">
        <v>1551</v>
      </c>
      <c r="C205" s="87" t="s">
        <v>230</v>
      </c>
      <c r="D205" s="153">
        <f>SUM(D206)</f>
        <v>40000</v>
      </c>
    </row>
    <row r="206" spans="1:5" x14ac:dyDescent="0.2">
      <c r="A206" s="53"/>
      <c r="B206" s="35"/>
      <c r="C206" s="90" t="s">
        <v>341</v>
      </c>
      <c r="D206" s="153">
        <v>40000</v>
      </c>
    </row>
    <row r="207" spans="1:5" s="14" customFormat="1" x14ac:dyDescent="0.2">
      <c r="A207" s="51" t="s">
        <v>87</v>
      </c>
      <c r="B207" s="17" t="s">
        <v>252</v>
      </c>
      <c r="C207" s="113"/>
      <c r="D207" s="140">
        <f>SUM(D208)</f>
        <v>15010</v>
      </c>
      <c r="E207" s="3" t="s">
        <v>238</v>
      </c>
    </row>
    <row r="208" spans="1:5" s="14" customFormat="1" x14ac:dyDescent="0.2">
      <c r="A208" s="51"/>
      <c r="B208" s="37">
        <v>60</v>
      </c>
      <c r="C208" s="89" t="s">
        <v>82</v>
      </c>
      <c r="D208" s="140">
        <v>15010</v>
      </c>
    </row>
    <row r="209" spans="1:5" s="14" customFormat="1" x14ac:dyDescent="0.2">
      <c r="A209" s="51" t="s">
        <v>88</v>
      </c>
      <c r="B209" s="15" t="s">
        <v>253</v>
      </c>
      <c r="C209" s="88"/>
      <c r="D209" s="140">
        <f>SUM(D210+D213)</f>
        <v>37108</v>
      </c>
      <c r="E209" s="3" t="s">
        <v>238</v>
      </c>
    </row>
    <row r="210" spans="1:5" s="14" customFormat="1" x14ac:dyDescent="0.2">
      <c r="A210" s="51"/>
      <c r="B210" s="36">
        <v>4500</v>
      </c>
      <c r="C210" s="37" t="s">
        <v>130</v>
      </c>
      <c r="D210" s="140">
        <f>SUM(D211:D212)</f>
        <v>19213</v>
      </c>
      <c r="E210" s="3"/>
    </row>
    <row r="211" spans="1:5" s="14" customFormat="1" x14ac:dyDescent="0.2">
      <c r="A211" s="51"/>
      <c r="B211" s="36"/>
      <c r="C211" s="109" t="s">
        <v>224</v>
      </c>
      <c r="D211" s="139">
        <v>2709</v>
      </c>
      <c r="E211" s="73"/>
    </row>
    <row r="212" spans="1:5" s="14" customFormat="1" x14ac:dyDescent="0.2">
      <c r="A212" s="51"/>
      <c r="B212" s="36"/>
      <c r="C212" s="109" t="s">
        <v>225</v>
      </c>
      <c r="D212" s="139">
        <v>16504</v>
      </c>
      <c r="E212" s="3"/>
    </row>
    <row r="213" spans="1:5" s="14" customFormat="1" x14ac:dyDescent="0.2">
      <c r="A213" s="51"/>
      <c r="B213" s="39">
        <v>452</v>
      </c>
      <c r="C213" s="112" t="s">
        <v>131</v>
      </c>
      <c r="D213" s="140">
        <f>SUM(D214:D216)</f>
        <v>17895</v>
      </c>
    </row>
    <row r="214" spans="1:5" x14ac:dyDescent="0.2">
      <c r="A214" s="53"/>
      <c r="B214" s="38"/>
      <c r="C214" s="109" t="s">
        <v>224</v>
      </c>
      <c r="D214" s="139">
        <v>13595</v>
      </c>
    </row>
    <row r="215" spans="1:5" x14ac:dyDescent="0.2">
      <c r="A215" s="53"/>
      <c r="B215" s="38"/>
      <c r="C215" s="109" t="s">
        <v>226</v>
      </c>
      <c r="D215" s="139">
        <v>4000</v>
      </c>
    </row>
    <row r="216" spans="1:5" x14ac:dyDescent="0.2">
      <c r="A216" s="53"/>
      <c r="B216" s="38"/>
      <c r="C216" s="109" t="s">
        <v>227</v>
      </c>
      <c r="D216" s="139">
        <v>300</v>
      </c>
    </row>
    <row r="217" spans="1:5" x14ac:dyDescent="0.2">
      <c r="A217" s="51" t="s">
        <v>88</v>
      </c>
      <c r="B217" s="15" t="s">
        <v>372</v>
      </c>
      <c r="C217" s="88"/>
      <c r="D217" s="140">
        <f>SUM(D218+D222)</f>
        <v>7000</v>
      </c>
      <c r="E217" s="3" t="s">
        <v>238</v>
      </c>
    </row>
    <row r="218" spans="1:5" x14ac:dyDescent="0.2">
      <c r="A218" s="53"/>
      <c r="B218" s="37">
        <v>50</v>
      </c>
      <c r="C218" s="89" t="s">
        <v>19</v>
      </c>
      <c r="D218" s="140">
        <f>SUM(D219+D221)</f>
        <v>5500</v>
      </c>
    </row>
    <row r="219" spans="1:5" x14ac:dyDescent="0.2">
      <c r="A219" s="53"/>
      <c r="B219" s="10">
        <v>500</v>
      </c>
      <c r="C219" s="87" t="s">
        <v>212</v>
      </c>
      <c r="D219" s="139">
        <f>SUM(D220)</f>
        <v>4111</v>
      </c>
    </row>
    <row r="220" spans="1:5" x14ac:dyDescent="0.2">
      <c r="A220" s="53"/>
      <c r="B220" s="10">
        <v>5005</v>
      </c>
      <c r="C220" s="87" t="s">
        <v>254</v>
      </c>
      <c r="D220" s="139">
        <v>4111</v>
      </c>
    </row>
    <row r="221" spans="1:5" x14ac:dyDescent="0.2">
      <c r="A221" s="53"/>
      <c r="B221" s="10">
        <v>506</v>
      </c>
      <c r="C221" s="87" t="s">
        <v>213</v>
      </c>
      <c r="D221" s="139">
        <v>1389</v>
      </c>
    </row>
    <row r="222" spans="1:5" x14ac:dyDescent="0.2">
      <c r="A222" s="53"/>
      <c r="B222" s="15">
        <v>55</v>
      </c>
      <c r="C222" s="88" t="s">
        <v>20</v>
      </c>
      <c r="D222" s="140">
        <f>SUM(D223:D224)</f>
        <v>1500</v>
      </c>
    </row>
    <row r="223" spans="1:5" x14ac:dyDescent="0.2">
      <c r="A223" s="53"/>
      <c r="B223" s="10">
        <v>5500</v>
      </c>
      <c r="C223" s="87" t="s">
        <v>21</v>
      </c>
      <c r="D223" s="139">
        <v>900</v>
      </c>
    </row>
    <row r="224" spans="1:5" x14ac:dyDescent="0.2">
      <c r="A224" s="53"/>
      <c r="B224" s="10">
        <v>5513</v>
      </c>
      <c r="C224" s="87" t="s">
        <v>24</v>
      </c>
      <c r="D224" s="139">
        <v>600</v>
      </c>
    </row>
    <row r="225" spans="1:5" s="14" customFormat="1" x14ac:dyDescent="0.2">
      <c r="A225" s="51" t="s">
        <v>147</v>
      </c>
      <c r="B225" s="15" t="s">
        <v>148</v>
      </c>
      <c r="C225" s="88"/>
      <c r="D225" s="154">
        <f>SUM(D226)</f>
        <v>20018</v>
      </c>
      <c r="E225" s="3" t="s">
        <v>238</v>
      </c>
    </row>
    <row r="226" spans="1:5" s="14" customFormat="1" x14ac:dyDescent="0.2">
      <c r="A226" s="51"/>
      <c r="B226" s="15">
        <v>65</v>
      </c>
      <c r="C226" s="88" t="s">
        <v>193</v>
      </c>
      <c r="D226" s="154">
        <f>SUM(D227:D228)</f>
        <v>20018</v>
      </c>
    </row>
    <row r="227" spans="1:5" s="16" customFormat="1" x14ac:dyDescent="0.2">
      <c r="A227" s="74"/>
      <c r="B227" s="38" t="s">
        <v>46</v>
      </c>
      <c r="C227" s="109" t="s">
        <v>89</v>
      </c>
      <c r="D227" s="155">
        <v>18600</v>
      </c>
    </row>
    <row r="228" spans="1:5" ht="13.5" thickBot="1" x14ac:dyDescent="0.25">
      <c r="A228" s="53"/>
      <c r="B228" s="34">
        <v>6502</v>
      </c>
      <c r="C228" s="35" t="s">
        <v>101</v>
      </c>
      <c r="D228" s="155">
        <v>1418</v>
      </c>
    </row>
    <row r="229" spans="1:5" ht="13.5" thickBot="1" x14ac:dyDescent="0.25">
      <c r="A229" s="72" t="s">
        <v>47</v>
      </c>
      <c r="B229" s="7" t="s">
        <v>149</v>
      </c>
      <c r="C229" s="114"/>
      <c r="D229" s="156">
        <f>SUM(D230+D233+D247)</f>
        <v>37857</v>
      </c>
    </row>
    <row r="230" spans="1:5" x14ac:dyDescent="0.2">
      <c r="A230" s="51" t="s">
        <v>373</v>
      </c>
      <c r="B230" s="15" t="s">
        <v>374</v>
      </c>
      <c r="C230" s="83"/>
      <c r="D230" s="146">
        <f>SUM(D231)</f>
        <v>1500</v>
      </c>
      <c r="E230" s="28" t="s">
        <v>244</v>
      </c>
    </row>
    <row r="231" spans="1:5" x14ac:dyDescent="0.2">
      <c r="A231" s="50"/>
      <c r="B231" s="36">
        <v>413</v>
      </c>
      <c r="C231" s="112" t="s">
        <v>129</v>
      </c>
      <c r="D231" s="154">
        <f>SUM(D232)</f>
        <v>1500</v>
      </c>
    </row>
    <row r="232" spans="1:5" x14ac:dyDescent="0.2">
      <c r="A232" s="50"/>
      <c r="B232" s="34">
        <v>4139</v>
      </c>
      <c r="C232" s="109" t="s">
        <v>375</v>
      </c>
      <c r="D232" s="155">
        <v>1500</v>
      </c>
    </row>
    <row r="233" spans="1:5" s="14" customFormat="1" x14ac:dyDescent="0.2">
      <c r="A233" s="51" t="s">
        <v>48</v>
      </c>
      <c r="B233" s="15" t="s">
        <v>150</v>
      </c>
      <c r="C233" s="115"/>
      <c r="D233" s="140">
        <f>SUM(D234+D235+D240)</f>
        <v>17583</v>
      </c>
      <c r="E233" s="28" t="s">
        <v>244</v>
      </c>
    </row>
    <row r="234" spans="1:5" s="14" customFormat="1" x14ac:dyDescent="0.2">
      <c r="A234" s="51"/>
      <c r="B234" s="39">
        <v>452</v>
      </c>
      <c r="C234" s="112" t="s">
        <v>131</v>
      </c>
      <c r="D234" s="140">
        <v>7</v>
      </c>
      <c r="E234" s="28"/>
    </row>
    <row r="235" spans="1:5" s="14" customFormat="1" x14ac:dyDescent="0.2">
      <c r="A235" s="51"/>
      <c r="B235" s="15">
        <v>50</v>
      </c>
      <c r="C235" s="88" t="s">
        <v>19</v>
      </c>
      <c r="D235" s="140">
        <f>SUM(D236+D239)</f>
        <v>13073</v>
      </c>
    </row>
    <row r="236" spans="1:5" s="14" customFormat="1" x14ac:dyDescent="0.2">
      <c r="A236" s="51"/>
      <c r="B236" s="10">
        <v>500</v>
      </c>
      <c r="C236" s="87" t="s">
        <v>212</v>
      </c>
      <c r="D236" s="149">
        <f>SUM(D237:D238)</f>
        <v>9060</v>
      </c>
    </row>
    <row r="237" spans="1:5" s="14" customFormat="1" x14ac:dyDescent="0.2">
      <c r="A237" s="51"/>
      <c r="B237" s="10">
        <v>5002</v>
      </c>
      <c r="C237" s="87" t="s">
        <v>220</v>
      </c>
      <c r="D237" s="149">
        <v>8460</v>
      </c>
    </row>
    <row r="238" spans="1:5" s="14" customFormat="1" x14ac:dyDescent="0.2">
      <c r="A238" s="51"/>
      <c r="B238" s="10">
        <v>5005</v>
      </c>
      <c r="C238" s="87" t="s">
        <v>254</v>
      </c>
      <c r="D238" s="149">
        <v>600</v>
      </c>
    </row>
    <row r="239" spans="1:5" s="14" customFormat="1" x14ac:dyDescent="0.2">
      <c r="A239" s="51"/>
      <c r="B239" s="10">
        <v>506</v>
      </c>
      <c r="C239" s="87" t="s">
        <v>213</v>
      </c>
      <c r="D239" s="149">
        <v>4013</v>
      </c>
    </row>
    <row r="240" spans="1:5" s="14" customFormat="1" x14ac:dyDescent="0.2">
      <c r="A240" s="51"/>
      <c r="B240" s="15">
        <v>55</v>
      </c>
      <c r="C240" s="88" t="s">
        <v>20</v>
      </c>
      <c r="D240" s="140">
        <f>SUM(D241:D246)</f>
        <v>4503</v>
      </c>
    </row>
    <row r="241" spans="1:5" x14ac:dyDescent="0.2">
      <c r="A241" s="53"/>
      <c r="B241" s="10">
        <v>5500</v>
      </c>
      <c r="C241" s="87" t="s">
        <v>21</v>
      </c>
      <c r="D241" s="139">
        <v>220</v>
      </c>
    </row>
    <row r="242" spans="1:5" s="14" customFormat="1" x14ac:dyDescent="0.2">
      <c r="A242" s="51"/>
      <c r="B242" s="10">
        <v>5511</v>
      </c>
      <c r="C242" s="87" t="s">
        <v>214</v>
      </c>
      <c r="D242" s="139">
        <v>1320</v>
      </c>
    </row>
    <row r="243" spans="1:5" s="14" customFormat="1" x14ac:dyDescent="0.2">
      <c r="A243" s="51"/>
      <c r="B243" s="10">
        <v>5513</v>
      </c>
      <c r="C243" s="87" t="s">
        <v>24</v>
      </c>
      <c r="D243" s="139">
        <v>2203</v>
      </c>
    </row>
    <row r="244" spans="1:5" s="14" customFormat="1" x14ac:dyDescent="0.2">
      <c r="A244" s="51"/>
      <c r="B244" s="10">
        <v>5514</v>
      </c>
      <c r="C244" s="87" t="s">
        <v>215</v>
      </c>
      <c r="D244" s="139">
        <v>60</v>
      </c>
    </row>
    <row r="245" spans="1:5" s="14" customFormat="1" x14ac:dyDescent="0.2">
      <c r="A245" s="51"/>
      <c r="B245" s="10">
        <v>5515</v>
      </c>
      <c r="C245" s="87" t="s">
        <v>25</v>
      </c>
      <c r="D245" s="139">
        <v>500</v>
      </c>
    </row>
    <row r="246" spans="1:5" s="14" customFormat="1" x14ac:dyDescent="0.2">
      <c r="A246" s="51"/>
      <c r="B246" s="10">
        <v>5532</v>
      </c>
      <c r="C246" s="87" t="s">
        <v>84</v>
      </c>
      <c r="D246" s="139">
        <v>200</v>
      </c>
    </row>
    <row r="247" spans="1:5" s="14" customFormat="1" x14ac:dyDescent="0.2">
      <c r="A247" s="51" t="s">
        <v>49</v>
      </c>
      <c r="B247" s="15" t="s">
        <v>255</v>
      </c>
      <c r="C247" s="116"/>
      <c r="D247" s="157">
        <f>SUM(D248)</f>
        <v>18774</v>
      </c>
      <c r="E247" s="28" t="s">
        <v>244</v>
      </c>
    </row>
    <row r="248" spans="1:5" s="14" customFormat="1" x14ac:dyDescent="0.2">
      <c r="A248" s="51"/>
      <c r="B248" s="15">
        <v>55</v>
      </c>
      <c r="C248" s="88" t="s">
        <v>20</v>
      </c>
      <c r="D248" s="157">
        <f>SUM(D249)</f>
        <v>18774</v>
      </c>
    </row>
    <row r="249" spans="1:5" s="16" customFormat="1" ht="13.5" thickBot="1" x14ac:dyDescent="0.25">
      <c r="A249" s="76"/>
      <c r="B249" s="11">
        <v>5511</v>
      </c>
      <c r="C249" s="103" t="s">
        <v>214</v>
      </c>
      <c r="D249" s="158">
        <v>18774</v>
      </c>
    </row>
    <row r="250" spans="1:5" ht="13.5" thickBot="1" x14ac:dyDescent="0.25">
      <c r="A250" s="72" t="s">
        <v>50</v>
      </c>
      <c r="B250" s="7" t="s">
        <v>151</v>
      </c>
      <c r="C250" s="114"/>
      <c r="D250" s="156">
        <f>SUM(D251+D256+D272+D281+D284)</f>
        <v>980505</v>
      </c>
    </row>
    <row r="251" spans="1:5" s="14" customFormat="1" x14ac:dyDescent="0.2">
      <c r="A251" s="75" t="s">
        <v>51</v>
      </c>
      <c r="B251" s="24" t="s">
        <v>177</v>
      </c>
      <c r="C251" s="117"/>
      <c r="D251" s="159">
        <f>SUM(D252+D254)</f>
        <v>3600</v>
      </c>
      <c r="E251" s="3" t="s">
        <v>247</v>
      </c>
    </row>
    <row r="252" spans="1:5" s="14" customFormat="1" x14ac:dyDescent="0.2">
      <c r="A252" s="51"/>
      <c r="B252" s="15">
        <v>55</v>
      </c>
      <c r="C252" s="88" t="s">
        <v>20</v>
      </c>
      <c r="D252" s="140">
        <f>SUM(D253:D253)</f>
        <v>3500</v>
      </c>
    </row>
    <row r="253" spans="1:5" s="14" customFormat="1" x14ac:dyDescent="0.2">
      <c r="A253" s="51"/>
      <c r="B253" s="10">
        <v>5511</v>
      </c>
      <c r="C253" s="87" t="s">
        <v>214</v>
      </c>
      <c r="D253" s="139">
        <v>3500</v>
      </c>
    </row>
    <row r="254" spans="1:5" s="14" customFormat="1" x14ac:dyDescent="0.2">
      <c r="A254" s="51"/>
      <c r="B254" s="37">
        <v>60</v>
      </c>
      <c r="C254" s="89" t="s">
        <v>82</v>
      </c>
      <c r="D254" s="140">
        <f>SUM(D255)</f>
        <v>100</v>
      </c>
    </row>
    <row r="255" spans="1:5" s="14" customFormat="1" x14ac:dyDescent="0.2">
      <c r="A255" s="51"/>
      <c r="B255" s="35">
        <v>6010</v>
      </c>
      <c r="C255" s="90" t="s">
        <v>217</v>
      </c>
      <c r="D255" s="139">
        <v>100</v>
      </c>
    </row>
    <row r="256" spans="1:5" s="14" customFormat="1" x14ac:dyDescent="0.2">
      <c r="A256" s="51" t="s">
        <v>52</v>
      </c>
      <c r="B256" s="15" t="s">
        <v>152</v>
      </c>
      <c r="C256" s="115"/>
      <c r="D256" s="140">
        <f>SUM(D257+D267)</f>
        <v>946715</v>
      </c>
      <c r="E256" s="28"/>
    </row>
    <row r="257" spans="1:5" s="14" customFormat="1" ht="25.5" x14ac:dyDescent="0.2">
      <c r="A257" s="51"/>
      <c r="B257" s="15">
        <v>55</v>
      </c>
      <c r="C257" s="88" t="s">
        <v>20</v>
      </c>
      <c r="D257" s="140">
        <f>SUM(D258)</f>
        <v>391030</v>
      </c>
      <c r="E257" s="28" t="s">
        <v>436</v>
      </c>
    </row>
    <row r="258" spans="1:5" x14ac:dyDescent="0.2">
      <c r="A258" s="53"/>
      <c r="B258" s="10">
        <v>5512</v>
      </c>
      <c r="C258" s="87" t="s">
        <v>26</v>
      </c>
      <c r="D258" s="139">
        <f>SUM(D259:D266)</f>
        <v>391030</v>
      </c>
    </row>
    <row r="259" spans="1:5" x14ac:dyDescent="0.2">
      <c r="A259" s="53"/>
      <c r="B259" s="10"/>
      <c r="C259" s="87" t="s">
        <v>342</v>
      </c>
      <c r="D259" s="160">
        <v>137000</v>
      </c>
      <c r="E259" s="73"/>
    </row>
    <row r="260" spans="1:5" x14ac:dyDescent="0.2">
      <c r="A260" s="53"/>
      <c r="B260" s="10"/>
      <c r="C260" s="87" t="s">
        <v>343</v>
      </c>
      <c r="D260" s="160">
        <v>67550</v>
      </c>
    </row>
    <row r="261" spans="1:5" x14ac:dyDescent="0.2">
      <c r="A261" s="53"/>
      <c r="B261" s="10"/>
      <c r="C261" s="87" t="s">
        <v>344</v>
      </c>
      <c r="D261" s="160">
        <v>131480</v>
      </c>
    </row>
    <row r="262" spans="1:5" x14ac:dyDescent="0.2">
      <c r="A262" s="53"/>
      <c r="B262" s="10"/>
      <c r="C262" s="87" t="s">
        <v>345</v>
      </c>
      <c r="D262" s="160">
        <v>10000</v>
      </c>
    </row>
    <row r="263" spans="1:5" x14ac:dyDescent="0.2">
      <c r="A263" s="53"/>
      <c r="B263" s="10"/>
      <c r="C263" s="87" t="s">
        <v>346</v>
      </c>
      <c r="D263" s="160">
        <v>21000</v>
      </c>
    </row>
    <row r="264" spans="1:5" x14ac:dyDescent="0.2">
      <c r="A264" s="53"/>
      <c r="B264" s="10"/>
      <c r="C264" s="87" t="s">
        <v>221</v>
      </c>
      <c r="D264" s="160">
        <v>7000</v>
      </c>
    </row>
    <row r="265" spans="1:5" x14ac:dyDescent="0.2">
      <c r="A265" s="53"/>
      <c r="B265" s="10"/>
      <c r="C265" s="87" t="s">
        <v>347</v>
      </c>
      <c r="D265" s="160">
        <v>7000</v>
      </c>
    </row>
    <row r="266" spans="1:5" x14ac:dyDescent="0.2">
      <c r="A266" s="53"/>
      <c r="B266" s="10"/>
      <c r="C266" s="87" t="s">
        <v>376</v>
      </c>
      <c r="D266" s="160">
        <v>10000</v>
      </c>
    </row>
    <row r="267" spans="1:5" x14ac:dyDescent="0.2">
      <c r="A267" s="53"/>
      <c r="B267" s="15">
        <v>15</v>
      </c>
      <c r="C267" s="106" t="s">
        <v>256</v>
      </c>
      <c r="D267" s="140">
        <f>SUM(D268)</f>
        <v>555685</v>
      </c>
      <c r="E267" s="3" t="s">
        <v>238</v>
      </c>
    </row>
    <row r="268" spans="1:5" x14ac:dyDescent="0.2">
      <c r="A268" s="53"/>
      <c r="B268" s="10">
        <v>1551</v>
      </c>
      <c r="C268" s="87" t="s">
        <v>230</v>
      </c>
      <c r="D268" s="139">
        <f>SUM(D269:D271)</f>
        <v>555685</v>
      </c>
    </row>
    <row r="269" spans="1:5" x14ac:dyDescent="0.2">
      <c r="A269" s="53"/>
      <c r="B269" s="10"/>
      <c r="C269" s="107" t="s">
        <v>377</v>
      </c>
      <c r="D269" s="139">
        <v>255685</v>
      </c>
    </row>
    <row r="270" spans="1:5" x14ac:dyDescent="0.2">
      <c r="A270" s="53"/>
      <c r="B270" s="10"/>
      <c r="C270" s="107" t="s">
        <v>378</v>
      </c>
      <c r="D270" s="139">
        <v>200000</v>
      </c>
    </row>
    <row r="271" spans="1:5" x14ac:dyDescent="0.2">
      <c r="A271" s="53"/>
      <c r="B271" s="10"/>
      <c r="C271" s="107" t="s">
        <v>379</v>
      </c>
      <c r="D271" s="139">
        <v>100000</v>
      </c>
    </row>
    <row r="272" spans="1:5" x14ac:dyDescent="0.2">
      <c r="A272" s="51" t="s">
        <v>323</v>
      </c>
      <c r="B272" s="15" t="s">
        <v>287</v>
      </c>
      <c r="C272" s="115"/>
      <c r="D272" s="140">
        <f>SUM(D273+D277)</f>
        <v>15190</v>
      </c>
      <c r="E272" s="28" t="s">
        <v>244</v>
      </c>
    </row>
    <row r="273" spans="1:5" x14ac:dyDescent="0.2">
      <c r="A273" s="51"/>
      <c r="B273" s="15">
        <v>50</v>
      </c>
      <c r="C273" s="88" t="s">
        <v>19</v>
      </c>
      <c r="D273" s="140">
        <f>SUM(D274+D276)</f>
        <v>10190</v>
      </c>
    </row>
    <row r="274" spans="1:5" x14ac:dyDescent="0.2">
      <c r="A274" s="51"/>
      <c r="B274" s="10">
        <v>500</v>
      </c>
      <c r="C274" s="87" t="s">
        <v>212</v>
      </c>
      <c r="D274" s="149">
        <f>SUM(D275)</f>
        <v>7616</v>
      </c>
    </row>
    <row r="275" spans="1:5" x14ac:dyDescent="0.2">
      <c r="A275" s="51"/>
      <c r="B275" s="10">
        <v>5002</v>
      </c>
      <c r="C275" s="87" t="s">
        <v>220</v>
      </c>
      <c r="D275" s="149">
        <v>7616</v>
      </c>
    </row>
    <row r="276" spans="1:5" x14ac:dyDescent="0.2">
      <c r="A276" s="51"/>
      <c r="B276" s="10">
        <v>506</v>
      </c>
      <c r="C276" s="87" t="s">
        <v>213</v>
      </c>
      <c r="D276" s="149">
        <v>2574</v>
      </c>
    </row>
    <row r="277" spans="1:5" x14ac:dyDescent="0.2">
      <c r="A277" s="51"/>
      <c r="B277" s="15">
        <v>55</v>
      </c>
      <c r="C277" s="88" t="s">
        <v>20</v>
      </c>
      <c r="D277" s="140">
        <f>SUM(D278:D280)</f>
        <v>5000</v>
      </c>
    </row>
    <row r="278" spans="1:5" x14ac:dyDescent="0.2">
      <c r="A278" s="53"/>
      <c r="B278" s="10">
        <v>5500</v>
      </c>
      <c r="C278" s="87" t="s">
        <v>21</v>
      </c>
      <c r="D278" s="139">
        <v>500</v>
      </c>
    </row>
    <row r="279" spans="1:5" x14ac:dyDescent="0.2">
      <c r="A279" s="53"/>
      <c r="B279" s="10">
        <v>5511</v>
      </c>
      <c r="C279" s="87" t="s">
        <v>214</v>
      </c>
      <c r="D279" s="139">
        <v>4000</v>
      </c>
    </row>
    <row r="280" spans="1:5" x14ac:dyDescent="0.2">
      <c r="A280" s="53"/>
      <c r="B280" s="10">
        <v>5515</v>
      </c>
      <c r="C280" s="87" t="s">
        <v>25</v>
      </c>
      <c r="D280" s="139">
        <v>500</v>
      </c>
    </row>
    <row r="281" spans="1:5" x14ac:dyDescent="0.2">
      <c r="A281" s="51" t="s">
        <v>323</v>
      </c>
      <c r="B281" s="15" t="s">
        <v>380</v>
      </c>
      <c r="C281" s="115"/>
      <c r="D281" s="140">
        <f>SUM(D282)</f>
        <v>10000</v>
      </c>
      <c r="E281" s="3" t="s">
        <v>247</v>
      </c>
    </row>
    <row r="282" spans="1:5" x14ac:dyDescent="0.2">
      <c r="A282" s="53"/>
      <c r="B282" s="15">
        <v>55</v>
      </c>
      <c r="C282" s="88" t="s">
        <v>20</v>
      </c>
      <c r="D282" s="140">
        <f>SUM(D283)</f>
        <v>10000</v>
      </c>
    </row>
    <row r="283" spans="1:5" x14ac:dyDescent="0.2">
      <c r="A283" s="53"/>
      <c r="B283" s="10">
        <v>5502</v>
      </c>
      <c r="C283" s="87" t="s">
        <v>40</v>
      </c>
      <c r="D283" s="139">
        <v>10000</v>
      </c>
    </row>
    <row r="284" spans="1:5" s="14" customFormat="1" x14ac:dyDescent="0.2">
      <c r="A284" s="51" t="s">
        <v>53</v>
      </c>
      <c r="B284" s="15" t="s">
        <v>153</v>
      </c>
      <c r="C284" s="115"/>
      <c r="D284" s="140">
        <f>SUM(D285)</f>
        <v>5000</v>
      </c>
      <c r="E284" s="3" t="s">
        <v>247</v>
      </c>
    </row>
    <row r="285" spans="1:5" s="14" customFormat="1" x14ac:dyDescent="0.2">
      <c r="A285" s="51"/>
      <c r="B285" s="15">
        <v>55</v>
      </c>
      <c r="C285" s="88" t="s">
        <v>20</v>
      </c>
      <c r="D285" s="140">
        <f>SUM(D286:D287)</f>
        <v>5000</v>
      </c>
      <c r="E285" s="3"/>
    </row>
    <row r="286" spans="1:5" s="14" customFormat="1" x14ac:dyDescent="0.2">
      <c r="A286" s="51"/>
      <c r="B286" s="10">
        <v>5500</v>
      </c>
      <c r="C286" s="87" t="s">
        <v>21</v>
      </c>
      <c r="D286" s="139">
        <v>1000</v>
      </c>
    </row>
    <row r="287" spans="1:5" ht="13.5" thickBot="1" x14ac:dyDescent="0.25">
      <c r="A287" s="53"/>
      <c r="B287" s="10">
        <v>5502</v>
      </c>
      <c r="C287" s="87" t="s">
        <v>40</v>
      </c>
      <c r="D287" s="139">
        <v>4000</v>
      </c>
    </row>
    <row r="288" spans="1:5" ht="13.5" thickBot="1" x14ac:dyDescent="0.25">
      <c r="A288" s="72" t="s">
        <v>54</v>
      </c>
      <c r="B288" s="7" t="s">
        <v>154</v>
      </c>
      <c r="C288" s="114"/>
      <c r="D288" s="156">
        <f>SUM(D289+D294)</f>
        <v>180967</v>
      </c>
    </row>
    <row r="289" spans="1:5" s="14" customFormat="1" x14ac:dyDescent="0.2">
      <c r="A289" s="51" t="s">
        <v>55</v>
      </c>
      <c r="B289" s="15" t="s">
        <v>155</v>
      </c>
      <c r="C289" s="115"/>
      <c r="D289" s="140">
        <f>SUM(D290+D291)</f>
        <v>48470</v>
      </c>
      <c r="E289" s="28" t="s">
        <v>244</v>
      </c>
    </row>
    <row r="290" spans="1:5" s="14" customFormat="1" x14ac:dyDescent="0.2">
      <c r="A290" s="51"/>
      <c r="B290" s="39">
        <v>452</v>
      </c>
      <c r="C290" s="112" t="s">
        <v>131</v>
      </c>
      <c r="D290" s="140">
        <v>5200</v>
      </c>
    </row>
    <row r="291" spans="1:5" s="14" customFormat="1" x14ac:dyDescent="0.2">
      <c r="A291" s="51"/>
      <c r="B291" s="37">
        <v>55</v>
      </c>
      <c r="C291" s="89" t="s">
        <v>20</v>
      </c>
      <c r="D291" s="140">
        <f>SUM(D292:D293)</f>
        <v>43270</v>
      </c>
    </row>
    <row r="292" spans="1:5" s="14" customFormat="1" x14ac:dyDescent="0.2">
      <c r="A292" s="51"/>
      <c r="B292" s="10">
        <v>5512</v>
      </c>
      <c r="C292" s="87" t="s">
        <v>26</v>
      </c>
      <c r="D292" s="139">
        <v>42270</v>
      </c>
    </row>
    <row r="293" spans="1:5" s="14" customFormat="1" x14ac:dyDescent="0.2">
      <c r="A293" s="51"/>
      <c r="B293" s="10">
        <v>5515</v>
      </c>
      <c r="C293" s="87" t="s">
        <v>25</v>
      </c>
      <c r="D293" s="139">
        <v>1000</v>
      </c>
    </row>
    <row r="294" spans="1:5" s="14" customFormat="1" x14ac:dyDescent="0.2">
      <c r="A294" s="51" t="s">
        <v>56</v>
      </c>
      <c r="B294" s="19" t="s">
        <v>156</v>
      </c>
      <c r="C294" s="115"/>
      <c r="D294" s="140">
        <f>SUM(D295+D299+D307)</f>
        <v>132497</v>
      </c>
      <c r="E294" s="28" t="s">
        <v>244</v>
      </c>
    </row>
    <row r="295" spans="1:5" s="14" customFormat="1" x14ac:dyDescent="0.2">
      <c r="A295" s="51"/>
      <c r="B295" s="15">
        <v>50</v>
      </c>
      <c r="C295" s="88" t="s">
        <v>19</v>
      </c>
      <c r="D295" s="140">
        <f>SUM(D296+D298)</f>
        <v>68952</v>
      </c>
      <c r="E295" s="28"/>
    </row>
    <row r="296" spans="1:5" s="14" customFormat="1" x14ac:dyDescent="0.2">
      <c r="A296" s="51"/>
      <c r="B296" s="10">
        <v>500</v>
      </c>
      <c r="C296" s="87" t="s">
        <v>212</v>
      </c>
      <c r="D296" s="139">
        <f>SUM(D297)</f>
        <v>51534</v>
      </c>
    </row>
    <row r="297" spans="1:5" s="14" customFormat="1" x14ac:dyDescent="0.2">
      <c r="A297" s="51"/>
      <c r="B297" s="10">
        <v>5002</v>
      </c>
      <c r="C297" s="87" t="s">
        <v>220</v>
      </c>
      <c r="D297" s="139">
        <v>51534</v>
      </c>
    </row>
    <row r="298" spans="1:5" s="14" customFormat="1" x14ac:dyDescent="0.2">
      <c r="A298" s="51"/>
      <c r="B298" s="10">
        <v>506</v>
      </c>
      <c r="C298" s="87" t="s">
        <v>213</v>
      </c>
      <c r="D298" s="139">
        <v>17418</v>
      </c>
    </row>
    <row r="299" spans="1:5" s="14" customFormat="1" x14ac:dyDescent="0.2">
      <c r="A299" s="51"/>
      <c r="B299" s="15">
        <v>55</v>
      </c>
      <c r="C299" s="88" t="s">
        <v>20</v>
      </c>
      <c r="D299" s="140">
        <f>SUM(D300:D306)</f>
        <v>50738</v>
      </c>
      <c r="E299" s="28"/>
    </row>
    <row r="300" spans="1:5" s="14" customFormat="1" x14ac:dyDescent="0.2">
      <c r="A300" s="51"/>
      <c r="B300" s="10">
        <v>5500</v>
      </c>
      <c r="C300" s="87" t="s">
        <v>21</v>
      </c>
      <c r="D300" s="139">
        <v>300</v>
      </c>
    </row>
    <row r="301" spans="1:5" s="14" customFormat="1" x14ac:dyDescent="0.2">
      <c r="A301" s="51"/>
      <c r="B301" s="10">
        <v>5503</v>
      </c>
      <c r="C301" s="87" t="s">
        <v>22</v>
      </c>
      <c r="D301" s="139">
        <v>90</v>
      </c>
    </row>
    <row r="302" spans="1:5" s="14" customFormat="1" x14ac:dyDescent="0.2">
      <c r="A302" s="51"/>
      <c r="B302" s="10">
        <v>5511</v>
      </c>
      <c r="C302" s="87" t="s">
        <v>214</v>
      </c>
      <c r="D302" s="139">
        <v>17788</v>
      </c>
    </row>
    <row r="303" spans="1:5" s="14" customFormat="1" x14ac:dyDescent="0.2">
      <c r="A303" s="51"/>
      <c r="B303" s="10">
        <v>5513</v>
      </c>
      <c r="C303" s="87" t="s">
        <v>24</v>
      </c>
      <c r="D303" s="139">
        <v>24060</v>
      </c>
    </row>
    <row r="304" spans="1:5" s="14" customFormat="1" x14ac:dyDescent="0.2">
      <c r="A304" s="51"/>
      <c r="B304" s="10">
        <v>5515</v>
      </c>
      <c r="C304" s="87" t="s">
        <v>25</v>
      </c>
      <c r="D304" s="139">
        <v>7200</v>
      </c>
    </row>
    <row r="305" spans="1:5" s="14" customFormat="1" x14ac:dyDescent="0.2">
      <c r="A305" s="51"/>
      <c r="B305" s="10">
        <v>5522</v>
      </c>
      <c r="C305" s="87" t="s">
        <v>86</v>
      </c>
      <c r="D305" s="139">
        <v>300</v>
      </c>
    </row>
    <row r="306" spans="1:5" s="14" customFormat="1" x14ac:dyDescent="0.2">
      <c r="A306" s="51"/>
      <c r="B306" s="10">
        <v>5532</v>
      </c>
      <c r="C306" s="87" t="s">
        <v>84</v>
      </c>
      <c r="D306" s="139">
        <v>1000</v>
      </c>
    </row>
    <row r="307" spans="1:5" s="14" customFormat="1" x14ac:dyDescent="0.2">
      <c r="A307" s="51"/>
      <c r="B307" s="15">
        <v>15</v>
      </c>
      <c r="C307" s="106" t="s">
        <v>256</v>
      </c>
      <c r="D307" s="140">
        <f>SUM(D308)</f>
        <v>12807</v>
      </c>
      <c r="E307" s="3" t="s">
        <v>238</v>
      </c>
    </row>
    <row r="308" spans="1:5" s="14" customFormat="1" x14ac:dyDescent="0.2">
      <c r="A308" s="51"/>
      <c r="B308" s="10">
        <v>1551</v>
      </c>
      <c r="C308" s="87" t="s">
        <v>230</v>
      </c>
      <c r="D308" s="139">
        <f>SUM(D309:D309)</f>
        <v>12807</v>
      </c>
    </row>
    <row r="309" spans="1:5" s="14" customFormat="1" ht="13.5" thickBot="1" x14ac:dyDescent="0.25">
      <c r="A309" s="51"/>
      <c r="B309" s="10"/>
      <c r="C309" s="107" t="s">
        <v>381</v>
      </c>
      <c r="D309" s="139">
        <v>12807</v>
      </c>
      <c r="E309" s="28"/>
    </row>
    <row r="310" spans="1:5" ht="13.5" thickBot="1" x14ac:dyDescent="0.25">
      <c r="A310" s="72" t="s">
        <v>57</v>
      </c>
      <c r="B310" s="7" t="s">
        <v>157</v>
      </c>
      <c r="C310" s="114"/>
      <c r="D310" s="156">
        <f>SUM(D311+D314+D320+D332+D335)</f>
        <v>139030</v>
      </c>
    </row>
    <row r="311" spans="1:5" s="14" customFormat="1" x14ac:dyDescent="0.2">
      <c r="A311" s="75" t="s">
        <v>58</v>
      </c>
      <c r="B311" s="24" t="s">
        <v>158</v>
      </c>
      <c r="C311" s="117"/>
      <c r="D311" s="159">
        <f>SUM(D312)</f>
        <v>23608</v>
      </c>
      <c r="E311" s="28" t="s">
        <v>247</v>
      </c>
    </row>
    <row r="312" spans="1:5" s="14" customFormat="1" x14ac:dyDescent="0.2">
      <c r="A312" s="51"/>
      <c r="B312" s="36">
        <v>4502</v>
      </c>
      <c r="C312" s="37" t="s">
        <v>114</v>
      </c>
      <c r="D312" s="140">
        <f>SUM(D313:D313)</f>
        <v>23608</v>
      </c>
    </row>
    <row r="313" spans="1:5" x14ac:dyDescent="0.2">
      <c r="A313" s="53"/>
      <c r="B313" s="34"/>
      <c r="C313" s="35" t="s">
        <v>348</v>
      </c>
      <c r="D313" s="139">
        <v>23608</v>
      </c>
    </row>
    <row r="314" spans="1:5" s="14" customFormat="1" x14ac:dyDescent="0.2">
      <c r="A314" s="51" t="s">
        <v>59</v>
      </c>
      <c r="B314" s="15" t="s">
        <v>159</v>
      </c>
      <c r="C314" s="115"/>
      <c r="D314" s="140">
        <f>SUM(D315+D317)</f>
        <v>81192</v>
      </c>
      <c r="E314" s="28" t="s">
        <v>244</v>
      </c>
    </row>
    <row r="315" spans="1:5" s="14" customFormat="1" x14ac:dyDescent="0.2">
      <c r="A315" s="51"/>
      <c r="B315" s="15">
        <v>55</v>
      </c>
      <c r="C315" s="88" t="s">
        <v>20</v>
      </c>
      <c r="D315" s="140">
        <f>SUM(D316)</f>
        <v>74000</v>
      </c>
    </row>
    <row r="316" spans="1:5" s="16" customFormat="1" x14ac:dyDescent="0.2">
      <c r="A316" s="74"/>
      <c r="B316" s="10">
        <v>5512</v>
      </c>
      <c r="C316" s="87" t="s">
        <v>26</v>
      </c>
      <c r="D316" s="139">
        <v>74000</v>
      </c>
    </row>
    <row r="317" spans="1:5" s="16" customFormat="1" x14ac:dyDescent="0.2">
      <c r="A317" s="74"/>
      <c r="B317" s="15">
        <v>15</v>
      </c>
      <c r="C317" s="106" t="s">
        <v>256</v>
      </c>
      <c r="D317" s="140">
        <f>SUM(D318)</f>
        <v>7192</v>
      </c>
      <c r="E317" s="3" t="s">
        <v>238</v>
      </c>
    </row>
    <row r="318" spans="1:5" s="16" customFormat="1" x14ac:dyDescent="0.2">
      <c r="A318" s="74"/>
      <c r="B318" s="10">
        <v>1551</v>
      </c>
      <c r="C318" s="87" t="s">
        <v>230</v>
      </c>
      <c r="D318" s="139">
        <f>SUM(D319)</f>
        <v>7192</v>
      </c>
    </row>
    <row r="319" spans="1:5" s="16" customFormat="1" ht="25.5" x14ac:dyDescent="0.2">
      <c r="A319" s="74"/>
      <c r="B319" s="10"/>
      <c r="C319" s="109" t="s">
        <v>383</v>
      </c>
      <c r="D319" s="139">
        <v>7192</v>
      </c>
    </row>
    <row r="320" spans="1:5" s="14" customFormat="1" x14ac:dyDescent="0.2">
      <c r="A320" s="51" t="s">
        <v>60</v>
      </c>
      <c r="B320" s="15" t="s">
        <v>178</v>
      </c>
      <c r="C320" s="115"/>
      <c r="D320" s="140">
        <f>SUM(D321+D325)</f>
        <v>20980</v>
      </c>
      <c r="E320" s="28" t="s">
        <v>244</v>
      </c>
    </row>
    <row r="321" spans="1:5" s="14" customFormat="1" x14ac:dyDescent="0.2">
      <c r="A321" s="51"/>
      <c r="B321" s="15">
        <v>50</v>
      </c>
      <c r="C321" s="88" t="s">
        <v>19</v>
      </c>
      <c r="D321" s="140">
        <f>SUM(D322+D324)</f>
        <v>15980</v>
      </c>
    </row>
    <row r="322" spans="1:5" s="14" customFormat="1" x14ac:dyDescent="0.2">
      <c r="A322" s="51"/>
      <c r="B322" s="10">
        <v>500</v>
      </c>
      <c r="C322" s="87" t="s">
        <v>212</v>
      </c>
      <c r="D322" s="139">
        <f>SUM(D323)</f>
        <v>11943</v>
      </c>
    </row>
    <row r="323" spans="1:5" s="14" customFormat="1" x14ac:dyDescent="0.2">
      <c r="A323" s="51"/>
      <c r="B323" s="10">
        <v>5002</v>
      </c>
      <c r="C323" s="87" t="s">
        <v>220</v>
      </c>
      <c r="D323" s="139">
        <v>11943</v>
      </c>
    </row>
    <row r="324" spans="1:5" s="14" customFormat="1" x14ac:dyDescent="0.2">
      <c r="A324" s="51"/>
      <c r="B324" s="10">
        <v>506</v>
      </c>
      <c r="C324" s="87" t="s">
        <v>213</v>
      </c>
      <c r="D324" s="139">
        <v>4037</v>
      </c>
    </row>
    <row r="325" spans="1:5" s="14" customFormat="1" x14ac:dyDescent="0.2">
      <c r="A325" s="51"/>
      <c r="B325" s="15">
        <v>55</v>
      </c>
      <c r="C325" s="88" t="s">
        <v>20</v>
      </c>
      <c r="D325" s="140">
        <f>SUM(D326:D331)</f>
        <v>5000</v>
      </c>
    </row>
    <row r="326" spans="1:5" s="14" customFormat="1" x14ac:dyDescent="0.2">
      <c r="A326" s="51"/>
      <c r="B326" s="10">
        <v>5500</v>
      </c>
      <c r="C326" s="87" t="s">
        <v>21</v>
      </c>
      <c r="D326" s="139">
        <v>120</v>
      </c>
    </row>
    <row r="327" spans="1:5" s="14" customFormat="1" x14ac:dyDescent="0.2">
      <c r="A327" s="51"/>
      <c r="B327" s="10">
        <v>5511</v>
      </c>
      <c r="C327" s="87" t="s">
        <v>214</v>
      </c>
      <c r="D327" s="139">
        <v>2950</v>
      </c>
    </row>
    <row r="328" spans="1:5" s="14" customFormat="1" x14ac:dyDescent="0.2">
      <c r="A328" s="51"/>
      <c r="B328" s="10">
        <v>5514</v>
      </c>
      <c r="C328" s="87" t="s">
        <v>215</v>
      </c>
      <c r="D328" s="139">
        <v>1200</v>
      </c>
    </row>
    <row r="329" spans="1:5" s="14" customFormat="1" x14ac:dyDescent="0.2">
      <c r="A329" s="51"/>
      <c r="B329" s="10">
        <v>5515</v>
      </c>
      <c r="C329" s="87" t="s">
        <v>25</v>
      </c>
      <c r="D329" s="139">
        <v>600</v>
      </c>
    </row>
    <row r="330" spans="1:5" s="14" customFormat="1" x14ac:dyDescent="0.2">
      <c r="A330" s="51"/>
      <c r="B330" s="10">
        <v>5522</v>
      </c>
      <c r="C330" s="87" t="s">
        <v>86</v>
      </c>
      <c r="D330" s="139">
        <v>30</v>
      </c>
    </row>
    <row r="331" spans="1:5" s="14" customFormat="1" x14ac:dyDescent="0.2">
      <c r="A331" s="51"/>
      <c r="B331" s="10">
        <v>5532</v>
      </c>
      <c r="C331" s="87" t="s">
        <v>84</v>
      </c>
      <c r="D331" s="139">
        <v>100</v>
      </c>
    </row>
    <row r="332" spans="1:5" x14ac:dyDescent="0.2">
      <c r="A332" s="51" t="s">
        <v>60</v>
      </c>
      <c r="B332" s="15" t="s">
        <v>179</v>
      </c>
      <c r="C332" s="118"/>
      <c r="D332" s="140">
        <f>SUM(D333)</f>
        <v>3500</v>
      </c>
      <c r="E332" s="28" t="s">
        <v>244</v>
      </c>
    </row>
    <row r="333" spans="1:5" s="14" customFormat="1" x14ac:dyDescent="0.2">
      <c r="A333" s="51"/>
      <c r="B333" s="15">
        <v>55</v>
      </c>
      <c r="C333" s="88" t="s">
        <v>20</v>
      </c>
      <c r="D333" s="140">
        <f>SUM(D334)</f>
        <v>3500</v>
      </c>
    </row>
    <row r="334" spans="1:5" s="14" customFormat="1" x14ac:dyDescent="0.2">
      <c r="A334" s="51"/>
      <c r="B334" s="10">
        <v>5512</v>
      </c>
      <c r="C334" s="87" t="s">
        <v>26</v>
      </c>
      <c r="D334" s="139">
        <v>3500</v>
      </c>
    </row>
    <row r="335" spans="1:5" x14ac:dyDescent="0.2">
      <c r="A335" s="51" t="s">
        <v>60</v>
      </c>
      <c r="B335" s="15" t="s">
        <v>180</v>
      </c>
      <c r="C335" s="118"/>
      <c r="D335" s="140">
        <f>SUM(D336)</f>
        <v>9750</v>
      </c>
      <c r="E335" s="28" t="s">
        <v>244</v>
      </c>
    </row>
    <row r="336" spans="1:5" s="14" customFormat="1" x14ac:dyDescent="0.2">
      <c r="A336" s="51"/>
      <c r="B336" s="15">
        <v>55</v>
      </c>
      <c r="C336" s="88" t="s">
        <v>20</v>
      </c>
      <c r="D336" s="140">
        <f>SUM(D337:D339)</f>
        <v>9750</v>
      </c>
    </row>
    <row r="337" spans="1:5" x14ac:dyDescent="0.2">
      <c r="A337" s="53"/>
      <c r="B337" s="10">
        <v>5500</v>
      </c>
      <c r="C337" s="87" t="s">
        <v>21</v>
      </c>
      <c r="D337" s="139">
        <v>1100</v>
      </c>
    </row>
    <row r="338" spans="1:5" s="14" customFormat="1" x14ac:dyDescent="0.2">
      <c r="A338" s="51"/>
      <c r="B338" s="10">
        <v>5511</v>
      </c>
      <c r="C338" s="87" t="s">
        <v>214</v>
      </c>
      <c r="D338" s="139">
        <v>8550</v>
      </c>
    </row>
    <row r="339" spans="1:5" s="14" customFormat="1" ht="13.5" thickBot="1" x14ac:dyDescent="0.25">
      <c r="A339" s="77"/>
      <c r="B339" s="11">
        <v>5539</v>
      </c>
      <c r="C339" s="103" t="s">
        <v>232</v>
      </c>
      <c r="D339" s="158">
        <v>100</v>
      </c>
    </row>
    <row r="340" spans="1:5" ht="13.5" thickBot="1" x14ac:dyDescent="0.25">
      <c r="A340" s="72" t="s">
        <v>62</v>
      </c>
      <c r="B340" s="7" t="s">
        <v>160</v>
      </c>
      <c r="C340" s="114"/>
      <c r="D340" s="156">
        <f>SUM(D341+D343)</f>
        <v>49500</v>
      </c>
    </row>
    <row r="341" spans="1:5" s="14" customFormat="1" x14ac:dyDescent="0.2">
      <c r="A341" s="51" t="s">
        <v>63</v>
      </c>
      <c r="B341" s="15" t="s">
        <v>382</v>
      </c>
      <c r="C341" s="115"/>
      <c r="D341" s="140">
        <f>SUM(D342)</f>
        <v>5500</v>
      </c>
      <c r="E341" s="3" t="s">
        <v>238</v>
      </c>
    </row>
    <row r="342" spans="1:5" s="14" customFormat="1" x14ac:dyDescent="0.2">
      <c r="A342" s="51"/>
      <c r="B342" s="36">
        <v>4500</v>
      </c>
      <c r="C342" s="37" t="s">
        <v>130</v>
      </c>
      <c r="D342" s="140">
        <v>5500</v>
      </c>
      <c r="E342" s="73"/>
    </row>
    <row r="343" spans="1:5" s="14" customFormat="1" x14ac:dyDescent="0.2">
      <c r="A343" s="51" t="s">
        <v>63</v>
      </c>
      <c r="B343" s="15" t="s">
        <v>403</v>
      </c>
      <c r="C343" s="37"/>
      <c r="D343" s="140">
        <f>SUM(D344)</f>
        <v>44000</v>
      </c>
      <c r="E343" s="3" t="s">
        <v>238</v>
      </c>
    </row>
    <row r="344" spans="1:5" s="14" customFormat="1" x14ac:dyDescent="0.2">
      <c r="A344" s="51"/>
      <c r="B344" s="15">
        <v>15</v>
      </c>
      <c r="C344" s="88" t="s">
        <v>256</v>
      </c>
      <c r="D344" s="140">
        <f>SUM(D345)</f>
        <v>44000</v>
      </c>
    </row>
    <row r="345" spans="1:5" s="14" customFormat="1" x14ac:dyDescent="0.2">
      <c r="A345" s="51"/>
      <c r="B345" s="10">
        <v>1551</v>
      </c>
      <c r="C345" s="87" t="s">
        <v>230</v>
      </c>
      <c r="D345" s="139">
        <f>SUM(D346)</f>
        <v>44000</v>
      </c>
    </row>
    <row r="346" spans="1:5" ht="13.5" thickBot="1" x14ac:dyDescent="0.25">
      <c r="A346" s="53"/>
      <c r="B346" s="34"/>
      <c r="C346" s="35" t="s">
        <v>402</v>
      </c>
      <c r="D346" s="139">
        <v>44000</v>
      </c>
    </row>
    <row r="347" spans="1:5" ht="13.5" thickBot="1" x14ac:dyDescent="0.25">
      <c r="A347" s="72" t="s">
        <v>64</v>
      </c>
      <c r="B347" s="7" t="s">
        <v>161</v>
      </c>
      <c r="C347" s="114"/>
      <c r="D347" s="156">
        <f>SUM(D348+D367+D374+D389+D403+D412+D442+D460+D474+D484+D497+D509+D522+D526+D536+D546+D562+D574)</f>
        <v>1348308</v>
      </c>
    </row>
    <row r="348" spans="1:5" s="14" customFormat="1" x14ac:dyDescent="0.2">
      <c r="A348" s="51" t="s">
        <v>65</v>
      </c>
      <c r="B348" s="15" t="s">
        <v>228</v>
      </c>
      <c r="C348" s="115"/>
      <c r="D348" s="159">
        <f>SUM(D349+D353+D362)</f>
        <v>377350</v>
      </c>
      <c r="E348" s="3" t="s">
        <v>241</v>
      </c>
    </row>
    <row r="349" spans="1:5" s="14" customFormat="1" x14ac:dyDescent="0.2">
      <c r="A349" s="51"/>
      <c r="B349" s="15">
        <v>50</v>
      </c>
      <c r="C349" s="88" t="s">
        <v>19</v>
      </c>
      <c r="D349" s="140">
        <f>SUM(D350+D352)</f>
        <v>80905</v>
      </c>
    </row>
    <row r="350" spans="1:5" s="14" customFormat="1" x14ac:dyDescent="0.2">
      <c r="A350" s="51"/>
      <c r="B350" s="10">
        <v>500</v>
      </c>
      <c r="C350" s="87" t="s">
        <v>212</v>
      </c>
      <c r="D350" s="139">
        <f>SUM(D351)</f>
        <v>60468</v>
      </c>
    </row>
    <row r="351" spans="1:5" s="14" customFormat="1" x14ac:dyDescent="0.2">
      <c r="A351" s="51"/>
      <c r="B351" s="10">
        <v>5002</v>
      </c>
      <c r="C351" s="87" t="s">
        <v>220</v>
      </c>
      <c r="D351" s="139">
        <v>60468</v>
      </c>
    </row>
    <row r="352" spans="1:5" s="14" customFormat="1" x14ac:dyDescent="0.2">
      <c r="A352" s="51"/>
      <c r="B352" s="10">
        <v>506</v>
      </c>
      <c r="C352" s="87" t="s">
        <v>213</v>
      </c>
      <c r="D352" s="139">
        <v>20437</v>
      </c>
    </row>
    <row r="353" spans="1:5" s="14" customFormat="1" x14ac:dyDescent="0.2">
      <c r="A353" s="51"/>
      <c r="B353" s="15">
        <v>55</v>
      </c>
      <c r="C353" s="88" t="s">
        <v>20</v>
      </c>
      <c r="D353" s="140">
        <f>SUM(D354:D361)</f>
        <v>120445</v>
      </c>
    </row>
    <row r="354" spans="1:5" s="14" customFormat="1" x14ac:dyDescent="0.2">
      <c r="A354" s="51"/>
      <c r="B354" s="10">
        <v>5500</v>
      </c>
      <c r="C354" s="87" t="s">
        <v>21</v>
      </c>
      <c r="D354" s="139">
        <v>936</v>
      </c>
    </row>
    <row r="355" spans="1:5" s="14" customFormat="1" x14ac:dyDescent="0.2">
      <c r="A355" s="51"/>
      <c r="B355" s="10">
        <v>5504</v>
      </c>
      <c r="C355" s="87" t="s">
        <v>23</v>
      </c>
      <c r="D355" s="139">
        <v>500</v>
      </c>
    </row>
    <row r="356" spans="1:5" s="14" customFormat="1" x14ac:dyDescent="0.2">
      <c r="A356" s="51"/>
      <c r="B356" s="10">
        <v>5511</v>
      </c>
      <c r="C356" s="87" t="s">
        <v>214</v>
      </c>
      <c r="D356" s="139">
        <v>110834</v>
      </c>
    </row>
    <row r="357" spans="1:5" s="14" customFormat="1" x14ac:dyDescent="0.2">
      <c r="A357" s="51"/>
      <c r="B357" s="10">
        <v>5513</v>
      </c>
      <c r="C357" s="87" t="s">
        <v>24</v>
      </c>
      <c r="D357" s="139">
        <v>3605</v>
      </c>
    </row>
    <row r="358" spans="1:5" s="14" customFormat="1" x14ac:dyDescent="0.2">
      <c r="A358" s="51"/>
      <c r="B358" s="10">
        <v>5514</v>
      </c>
      <c r="C358" s="87" t="s">
        <v>215</v>
      </c>
      <c r="D358" s="139">
        <v>655</v>
      </c>
    </row>
    <row r="359" spans="1:5" s="14" customFormat="1" x14ac:dyDescent="0.2">
      <c r="A359" s="51"/>
      <c r="B359" s="10">
        <v>5515</v>
      </c>
      <c r="C359" s="87" t="s">
        <v>25</v>
      </c>
      <c r="D359" s="139">
        <v>3240</v>
      </c>
    </row>
    <row r="360" spans="1:5" s="14" customFormat="1" x14ac:dyDescent="0.2">
      <c r="A360" s="51"/>
      <c r="B360" s="10">
        <v>5522</v>
      </c>
      <c r="C360" s="87" t="s">
        <v>86</v>
      </c>
      <c r="D360" s="139">
        <v>360</v>
      </c>
    </row>
    <row r="361" spans="1:5" s="14" customFormat="1" x14ac:dyDescent="0.2">
      <c r="A361" s="51"/>
      <c r="B361" s="10">
        <v>5532</v>
      </c>
      <c r="C361" s="87" t="s">
        <v>84</v>
      </c>
      <c r="D361" s="139">
        <v>315</v>
      </c>
    </row>
    <row r="362" spans="1:5" s="14" customFormat="1" x14ac:dyDescent="0.2">
      <c r="A362" s="51"/>
      <c r="B362" s="15">
        <v>15</v>
      </c>
      <c r="C362" s="88" t="s">
        <v>256</v>
      </c>
      <c r="D362" s="140">
        <f>SUM(D363+D365)</f>
        <v>176000</v>
      </c>
      <c r="E362" s="3" t="s">
        <v>238</v>
      </c>
    </row>
    <row r="363" spans="1:5" s="14" customFormat="1" x14ac:dyDescent="0.2">
      <c r="A363" s="51"/>
      <c r="B363" s="10">
        <v>1551</v>
      </c>
      <c r="C363" s="87" t="s">
        <v>230</v>
      </c>
      <c r="D363" s="139">
        <f>SUM(D364)</f>
        <v>122000</v>
      </c>
    </row>
    <row r="364" spans="1:5" s="14" customFormat="1" ht="25.5" x14ac:dyDescent="0.2">
      <c r="A364" s="51"/>
      <c r="B364" s="10"/>
      <c r="C364" s="108" t="s">
        <v>349</v>
      </c>
      <c r="D364" s="139">
        <v>122000</v>
      </c>
    </row>
    <row r="365" spans="1:5" s="14" customFormat="1" x14ac:dyDescent="0.2">
      <c r="A365" s="51"/>
      <c r="B365" s="10">
        <v>1554</v>
      </c>
      <c r="C365" s="90" t="s">
        <v>330</v>
      </c>
      <c r="D365" s="139">
        <f>SUM(D366)</f>
        <v>54000</v>
      </c>
    </row>
    <row r="366" spans="1:5" s="14" customFormat="1" x14ac:dyDescent="0.2">
      <c r="A366" s="51"/>
      <c r="B366" s="10"/>
      <c r="C366" s="108" t="s">
        <v>364</v>
      </c>
      <c r="D366" s="139">
        <v>54000</v>
      </c>
    </row>
    <row r="367" spans="1:5" x14ac:dyDescent="0.2">
      <c r="A367" s="51" t="s">
        <v>65</v>
      </c>
      <c r="B367" s="15" t="s">
        <v>181</v>
      </c>
      <c r="C367" s="115"/>
      <c r="D367" s="161">
        <f>SUM(D368)</f>
        <v>71100</v>
      </c>
      <c r="E367" s="28" t="s">
        <v>240</v>
      </c>
    </row>
    <row r="368" spans="1:5" s="14" customFormat="1" x14ac:dyDescent="0.2">
      <c r="A368" s="51"/>
      <c r="B368" s="36">
        <v>4500</v>
      </c>
      <c r="C368" s="37" t="s">
        <v>130</v>
      </c>
      <c r="D368" s="161">
        <f>SUM(D369:D373)</f>
        <v>71100</v>
      </c>
    </row>
    <row r="369" spans="1:5" x14ac:dyDescent="0.2">
      <c r="A369" s="53"/>
      <c r="B369" s="34"/>
      <c r="C369" s="35" t="s">
        <v>283</v>
      </c>
      <c r="D369" s="160">
        <v>57670</v>
      </c>
    </row>
    <row r="370" spans="1:5" x14ac:dyDescent="0.2">
      <c r="A370" s="53"/>
      <c r="B370" s="34"/>
      <c r="C370" s="35" t="s">
        <v>303</v>
      </c>
      <c r="D370" s="160">
        <v>8500</v>
      </c>
    </row>
    <row r="371" spans="1:5" x14ac:dyDescent="0.2">
      <c r="A371" s="53"/>
      <c r="B371" s="34"/>
      <c r="C371" s="35" t="s">
        <v>223</v>
      </c>
      <c r="D371" s="160">
        <v>3774</v>
      </c>
      <c r="E371" s="46"/>
    </row>
    <row r="372" spans="1:5" x14ac:dyDescent="0.2">
      <c r="A372" s="53"/>
      <c r="B372" s="34"/>
      <c r="C372" s="35" t="s">
        <v>222</v>
      </c>
      <c r="D372" s="160">
        <v>153</v>
      </c>
      <c r="E372" s="46"/>
    </row>
    <row r="373" spans="1:5" x14ac:dyDescent="0.2">
      <c r="A373" s="53"/>
      <c r="B373" s="34"/>
      <c r="C373" s="35" t="s">
        <v>335</v>
      </c>
      <c r="D373" s="160">
        <v>1003</v>
      </c>
      <c r="E373" s="46"/>
    </row>
    <row r="374" spans="1:5" s="14" customFormat="1" x14ac:dyDescent="0.2">
      <c r="A374" s="51" t="s">
        <v>113</v>
      </c>
      <c r="B374" s="15" t="s">
        <v>182</v>
      </c>
      <c r="C374" s="115"/>
      <c r="D374" s="140">
        <f>SUM(D375+D379+D387)</f>
        <v>21360</v>
      </c>
      <c r="E374" s="28" t="s">
        <v>244</v>
      </c>
    </row>
    <row r="375" spans="1:5" s="14" customFormat="1" x14ac:dyDescent="0.2">
      <c r="A375" s="51"/>
      <c r="B375" s="15">
        <v>50</v>
      </c>
      <c r="C375" s="88" t="s">
        <v>19</v>
      </c>
      <c r="D375" s="140">
        <f>SUM(D376+D378)</f>
        <v>11851</v>
      </c>
    </row>
    <row r="376" spans="1:5" s="14" customFormat="1" x14ac:dyDescent="0.2">
      <c r="A376" s="51"/>
      <c r="B376" s="10">
        <v>500</v>
      </c>
      <c r="C376" s="87" t="s">
        <v>212</v>
      </c>
      <c r="D376" s="139">
        <f>SUM(D377)</f>
        <v>8857</v>
      </c>
    </row>
    <row r="377" spans="1:5" s="14" customFormat="1" x14ac:dyDescent="0.2">
      <c r="A377" s="51"/>
      <c r="B377" s="10">
        <v>5002</v>
      </c>
      <c r="C377" s="87" t="s">
        <v>220</v>
      </c>
      <c r="D377" s="139">
        <v>8857</v>
      </c>
    </row>
    <row r="378" spans="1:5" s="14" customFormat="1" x14ac:dyDescent="0.2">
      <c r="A378" s="51"/>
      <c r="B378" s="10">
        <v>506</v>
      </c>
      <c r="C378" s="87" t="s">
        <v>213</v>
      </c>
      <c r="D378" s="139">
        <v>2994</v>
      </c>
    </row>
    <row r="379" spans="1:5" s="14" customFormat="1" x14ac:dyDescent="0.2">
      <c r="A379" s="51"/>
      <c r="B379" s="15">
        <v>55</v>
      </c>
      <c r="C379" s="88" t="s">
        <v>20</v>
      </c>
      <c r="D379" s="140">
        <f>SUM(D380:D386)</f>
        <v>9462</v>
      </c>
    </row>
    <row r="380" spans="1:5" s="14" customFormat="1" x14ac:dyDescent="0.2">
      <c r="A380" s="51"/>
      <c r="B380" s="10">
        <v>5500</v>
      </c>
      <c r="C380" s="87" t="s">
        <v>21</v>
      </c>
      <c r="D380" s="139">
        <v>1000</v>
      </c>
    </row>
    <row r="381" spans="1:5" s="14" customFormat="1" x14ac:dyDescent="0.2">
      <c r="A381" s="51"/>
      <c r="B381" s="10">
        <v>5511</v>
      </c>
      <c r="C381" s="87" t="s">
        <v>214</v>
      </c>
      <c r="D381" s="139">
        <v>4000</v>
      </c>
    </row>
    <row r="382" spans="1:5" s="14" customFormat="1" x14ac:dyDescent="0.2">
      <c r="A382" s="51"/>
      <c r="B382" s="10">
        <v>5512</v>
      </c>
      <c r="C382" s="87" t="s">
        <v>26</v>
      </c>
      <c r="D382" s="139">
        <v>184</v>
      </c>
    </row>
    <row r="383" spans="1:5" s="14" customFormat="1" x14ac:dyDescent="0.2">
      <c r="A383" s="51"/>
      <c r="B383" s="10">
        <v>5513</v>
      </c>
      <c r="C383" s="87" t="s">
        <v>24</v>
      </c>
      <c r="D383" s="139">
        <v>3300</v>
      </c>
    </row>
    <row r="384" spans="1:5" s="14" customFormat="1" x14ac:dyDescent="0.2">
      <c r="A384" s="51"/>
      <c r="B384" s="10">
        <v>5515</v>
      </c>
      <c r="C384" s="87" t="s">
        <v>25</v>
      </c>
      <c r="D384" s="139">
        <v>700</v>
      </c>
    </row>
    <row r="385" spans="1:5" s="14" customFormat="1" x14ac:dyDescent="0.2">
      <c r="A385" s="51"/>
      <c r="B385" s="10">
        <v>5522</v>
      </c>
      <c r="C385" s="87" t="s">
        <v>86</v>
      </c>
      <c r="D385" s="139">
        <v>103</v>
      </c>
    </row>
    <row r="386" spans="1:5" s="14" customFormat="1" x14ac:dyDescent="0.2">
      <c r="A386" s="51"/>
      <c r="B386" s="10">
        <v>5532</v>
      </c>
      <c r="C386" s="87" t="s">
        <v>84</v>
      </c>
      <c r="D386" s="139">
        <v>175</v>
      </c>
    </row>
    <row r="387" spans="1:5" s="14" customFormat="1" x14ac:dyDescent="0.2">
      <c r="A387" s="51"/>
      <c r="B387" s="37">
        <v>60</v>
      </c>
      <c r="C387" s="89" t="s">
        <v>82</v>
      </c>
      <c r="D387" s="140">
        <f>SUM(D388)</f>
        <v>47</v>
      </c>
    </row>
    <row r="388" spans="1:5" s="14" customFormat="1" x14ac:dyDescent="0.2">
      <c r="A388" s="51"/>
      <c r="B388" s="35">
        <v>6010</v>
      </c>
      <c r="C388" s="90" t="s">
        <v>217</v>
      </c>
      <c r="D388" s="139">
        <v>47</v>
      </c>
    </row>
    <row r="389" spans="1:5" s="14" customFormat="1" x14ac:dyDescent="0.2">
      <c r="A389" s="51" t="s">
        <v>9</v>
      </c>
      <c r="B389" s="17" t="s">
        <v>0</v>
      </c>
      <c r="C389" s="120"/>
      <c r="D389" s="140">
        <f>SUM(D390+D391+D395)</f>
        <v>82490</v>
      </c>
      <c r="E389" s="3" t="s">
        <v>241</v>
      </c>
    </row>
    <row r="390" spans="1:5" s="14" customFormat="1" x14ac:dyDescent="0.2">
      <c r="A390" s="51"/>
      <c r="B390" s="39">
        <v>452</v>
      </c>
      <c r="C390" s="112" t="s">
        <v>131</v>
      </c>
      <c r="D390" s="140">
        <v>150</v>
      </c>
    </row>
    <row r="391" spans="1:5" s="14" customFormat="1" x14ac:dyDescent="0.2">
      <c r="A391" s="51"/>
      <c r="B391" s="15">
        <v>50</v>
      </c>
      <c r="C391" s="88" t="s">
        <v>19</v>
      </c>
      <c r="D391" s="140">
        <f>SUM(D392+D394)</f>
        <v>55859</v>
      </c>
    </row>
    <row r="392" spans="1:5" s="14" customFormat="1" x14ac:dyDescent="0.2">
      <c r="A392" s="51"/>
      <c r="B392" s="10">
        <v>500</v>
      </c>
      <c r="C392" s="87" t="s">
        <v>212</v>
      </c>
      <c r="D392" s="139">
        <f>SUM(D393)</f>
        <v>41748</v>
      </c>
    </row>
    <row r="393" spans="1:5" s="14" customFormat="1" x14ac:dyDescent="0.2">
      <c r="A393" s="51"/>
      <c r="B393" s="10">
        <v>5002</v>
      </c>
      <c r="C393" s="87" t="s">
        <v>220</v>
      </c>
      <c r="D393" s="139">
        <v>41748</v>
      </c>
    </row>
    <row r="394" spans="1:5" s="14" customFormat="1" x14ac:dyDescent="0.2">
      <c r="A394" s="51"/>
      <c r="B394" s="10">
        <v>506</v>
      </c>
      <c r="C394" s="87" t="s">
        <v>213</v>
      </c>
      <c r="D394" s="139">
        <v>14111</v>
      </c>
    </row>
    <row r="395" spans="1:5" s="14" customFormat="1" x14ac:dyDescent="0.2">
      <c r="A395" s="51"/>
      <c r="B395" s="15">
        <v>55</v>
      </c>
      <c r="C395" s="88" t="s">
        <v>20</v>
      </c>
      <c r="D395" s="140">
        <f>SUM(D396:D402)</f>
        <v>26481</v>
      </c>
    </row>
    <row r="396" spans="1:5" s="14" customFormat="1" x14ac:dyDescent="0.2">
      <c r="A396" s="51"/>
      <c r="B396" s="10">
        <v>5500</v>
      </c>
      <c r="C396" s="87" t="s">
        <v>21</v>
      </c>
      <c r="D396" s="139">
        <v>1085</v>
      </c>
    </row>
    <row r="397" spans="1:5" s="14" customFormat="1" x14ac:dyDescent="0.2">
      <c r="A397" s="51"/>
      <c r="B397" s="10">
        <v>5503</v>
      </c>
      <c r="C397" s="87" t="s">
        <v>22</v>
      </c>
      <c r="D397" s="139">
        <v>130</v>
      </c>
    </row>
    <row r="398" spans="1:5" s="14" customFormat="1" x14ac:dyDescent="0.2">
      <c r="A398" s="51"/>
      <c r="B398" s="10">
        <v>5504</v>
      </c>
      <c r="C398" s="87" t="s">
        <v>23</v>
      </c>
      <c r="D398" s="139">
        <v>250</v>
      </c>
    </row>
    <row r="399" spans="1:5" s="14" customFormat="1" x14ac:dyDescent="0.2">
      <c r="A399" s="51"/>
      <c r="B399" s="10">
        <v>5511</v>
      </c>
      <c r="C399" s="87" t="s">
        <v>214</v>
      </c>
      <c r="D399" s="139">
        <v>19530</v>
      </c>
    </row>
    <row r="400" spans="1:5" s="14" customFormat="1" x14ac:dyDescent="0.2">
      <c r="A400" s="51"/>
      <c r="B400" s="10">
        <v>5514</v>
      </c>
      <c r="C400" s="87" t="s">
        <v>215</v>
      </c>
      <c r="D400" s="139">
        <v>1025</v>
      </c>
    </row>
    <row r="401" spans="1:6" s="14" customFormat="1" x14ac:dyDescent="0.2">
      <c r="A401" s="51"/>
      <c r="B401" s="10">
        <v>5522</v>
      </c>
      <c r="C401" s="87" t="s">
        <v>86</v>
      </c>
      <c r="D401" s="139">
        <v>20</v>
      </c>
    </row>
    <row r="402" spans="1:6" s="14" customFormat="1" x14ac:dyDescent="0.2">
      <c r="A402" s="51"/>
      <c r="B402" s="10">
        <v>5525</v>
      </c>
      <c r="C402" s="87" t="s">
        <v>41</v>
      </c>
      <c r="D402" s="139">
        <v>4441</v>
      </c>
    </row>
    <row r="403" spans="1:6" s="14" customFormat="1" x14ac:dyDescent="0.2">
      <c r="A403" s="51" t="s">
        <v>9</v>
      </c>
      <c r="B403" s="17" t="s">
        <v>324</v>
      </c>
      <c r="C403" s="120"/>
      <c r="D403" s="140">
        <f>SUM(D404+D409)</f>
        <v>4068</v>
      </c>
      <c r="E403" s="3" t="s">
        <v>241</v>
      </c>
    </row>
    <row r="404" spans="1:6" s="14" customFormat="1" x14ac:dyDescent="0.2">
      <c r="A404" s="51"/>
      <c r="B404" s="15">
        <v>50</v>
      </c>
      <c r="C404" s="106" t="s">
        <v>19</v>
      </c>
      <c r="D404" s="140">
        <f>SUM(D405+D408)</f>
        <v>2947</v>
      </c>
      <c r="E404" s="3"/>
    </row>
    <row r="405" spans="1:6" s="14" customFormat="1" x14ac:dyDescent="0.2">
      <c r="A405" s="51"/>
      <c r="B405" s="10">
        <v>500</v>
      </c>
      <c r="C405" s="108" t="s">
        <v>212</v>
      </c>
      <c r="D405" s="139">
        <f>SUM(D406:D407)</f>
        <v>1858</v>
      </c>
      <c r="E405" s="3"/>
    </row>
    <row r="406" spans="1:6" s="14" customFormat="1" x14ac:dyDescent="0.2">
      <c r="A406" s="51"/>
      <c r="B406" s="10">
        <v>5002</v>
      </c>
      <c r="C406" s="108" t="s">
        <v>220</v>
      </c>
      <c r="D406" s="139">
        <v>184</v>
      </c>
      <c r="E406" s="3"/>
    </row>
    <row r="407" spans="1:6" s="14" customFormat="1" x14ac:dyDescent="0.2">
      <c r="A407" s="51"/>
      <c r="B407" s="10">
        <v>5005</v>
      </c>
      <c r="C407" s="87" t="s">
        <v>254</v>
      </c>
      <c r="D407" s="139">
        <v>1674</v>
      </c>
      <c r="E407" s="3"/>
    </row>
    <row r="408" spans="1:6" s="14" customFormat="1" x14ac:dyDescent="0.2">
      <c r="A408" s="51"/>
      <c r="B408" s="10">
        <v>506</v>
      </c>
      <c r="C408" s="108" t="s">
        <v>213</v>
      </c>
      <c r="D408" s="139">
        <v>1089</v>
      </c>
      <c r="E408" s="3"/>
    </row>
    <row r="409" spans="1:6" s="14" customFormat="1" x14ac:dyDescent="0.2">
      <c r="A409" s="51"/>
      <c r="B409" s="15">
        <v>55</v>
      </c>
      <c r="C409" s="88" t="s">
        <v>20</v>
      </c>
      <c r="D409" s="162">
        <f>SUM(D410)</f>
        <v>1121</v>
      </c>
    </row>
    <row r="410" spans="1:6" s="14" customFormat="1" x14ac:dyDescent="0.2">
      <c r="A410" s="51"/>
      <c r="B410" s="10">
        <v>5525</v>
      </c>
      <c r="C410" s="87" t="s">
        <v>41</v>
      </c>
      <c r="D410" s="163">
        <v>1121</v>
      </c>
    </row>
    <row r="411" spans="1:6" s="14" customFormat="1" ht="25.5" x14ac:dyDescent="0.2">
      <c r="A411" s="51"/>
      <c r="B411" s="10" t="s">
        <v>385</v>
      </c>
      <c r="C411" s="108" t="s">
        <v>386</v>
      </c>
      <c r="D411" s="163">
        <f>SUM(D404+D409)</f>
        <v>4068</v>
      </c>
    </row>
    <row r="412" spans="1:6" s="14" customFormat="1" x14ac:dyDescent="0.2">
      <c r="A412" s="51" t="s">
        <v>107</v>
      </c>
      <c r="B412" s="15" t="s">
        <v>184</v>
      </c>
      <c r="C412" s="115"/>
      <c r="D412" s="161">
        <f>SUM(D413)</f>
        <v>37402</v>
      </c>
      <c r="E412" s="28" t="s">
        <v>240</v>
      </c>
      <c r="F412" s="45"/>
    </row>
    <row r="413" spans="1:6" s="14" customFormat="1" x14ac:dyDescent="0.2">
      <c r="A413" s="51"/>
      <c r="B413" s="36">
        <v>4500</v>
      </c>
      <c r="C413" s="37" t="s">
        <v>130</v>
      </c>
      <c r="D413" s="161">
        <f>SUM(D414:D441)</f>
        <v>37402</v>
      </c>
      <c r="E413" s="78"/>
    </row>
    <row r="414" spans="1:6" x14ac:dyDescent="0.2">
      <c r="A414" s="53"/>
      <c r="B414" s="34"/>
      <c r="C414" s="35" t="s">
        <v>427</v>
      </c>
      <c r="D414" s="160">
        <v>300</v>
      </c>
    </row>
    <row r="415" spans="1:6" x14ac:dyDescent="0.2">
      <c r="A415" s="53"/>
      <c r="B415" s="34"/>
      <c r="C415" s="35" t="s">
        <v>425</v>
      </c>
      <c r="D415" s="160">
        <v>450</v>
      </c>
    </row>
    <row r="416" spans="1:6" x14ac:dyDescent="0.2">
      <c r="A416" s="53"/>
      <c r="B416" s="34"/>
      <c r="C416" s="35" t="s">
        <v>308</v>
      </c>
      <c r="D416" s="160">
        <v>890</v>
      </c>
    </row>
    <row r="417" spans="1:4" x14ac:dyDescent="0.2">
      <c r="A417" s="53"/>
      <c r="B417" s="34"/>
      <c r="C417" s="35" t="s">
        <v>429</v>
      </c>
      <c r="D417" s="160">
        <v>300</v>
      </c>
    </row>
    <row r="418" spans="1:4" x14ac:dyDescent="0.2">
      <c r="A418" s="53"/>
      <c r="B418" s="34"/>
      <c r="C418" s="35" t="s">
        <v>314</v>
      </c>
      <c r="D418" s="160">
        <v>12516</v>
      </c>
    </row>
    <row r="419" spans="1:4" x14ac:dyDescent="0.2">
      <c r="A419" s="53"/>
      <c r="B419" s="34"/>
      <c r="C419" s="35" t="s">
        <v>351</v>
      </c>
      <c r="D419" s="160">
        <v>200</v>
      </c>
    </row>
    <row r="420" spans="1:4" x14ac:dyDescent="0.2">
      <c r="A420" s="53"/>
      <c r="B420" s="34"/>
      <c r="C420" s="35" t="s">
        <v>430</v>
      </c>
      <c r="D420" s="160">
        <v>500</v>
      </c>
    </row>
    <row r="421" spans="1:4" x14ac:dyDescent="0.2">
      <c r="A421" s="53"/>
      <c r="B421" s="34"/>
      <c r="C421" s="35" t="s">
        <v>311</v>
      </c>
      <c r="D421" s="160">
        <v>835</v>
      </c>
    </row>
    <row r="422" spans="1:4" x14ac:dyDescent="0.2">
      <c r="A422" s="53"/>
      <c r="B422" s="34"/>
      <c r="C422" s="35" t="s">
        <v>332</v>
      </c>
      <c r="D422" s="160">
        <v>2350</v>
      </c>
    </row>
    <row r="423" spans="1:4" x14ac:dyDescent="0.2">
      <c r="A423" s="53"/>
      <c r="B423" s="34"/>
      <c r="C423" s="35" t="s">
        <v>333</v>
      </c>
      <c r="D423" s="160">
        <v>419</v>
      </c>
    </row>
    <row r="424" spans="1:4" x14ac:dyDescent="0.2">
      <c r="A424" s="53"/>
      <c r="B424" s="34"/>
      <c r="C424" s="35" t="s">
        <v>431</v>
      </c>
      <c r="D424" s="160">
        <v>600</v>
      </c>
    </row>
    <row r="425" spans="1:4" x14ac:dyDescent="0.2">
      <c r="A425" s="53"/>
      <c r="B425" s="34"/>
      <c r="C425" s="35" t="s">
        <v>306</v>
      </c>
      <c r="D425" s="160">
        <v>400</v>
      </c>
    </row>
    <row r="426" spans="1:4" x14ac:dyDescent="0.2">
      <c r="A426" s="53"/>
      <c r="B426" s="34"/>
      <c r="C426" s="35" t="s">
        <v>312</v>
      </c>
      <c r="D426" s="160">
        <v>1500</v>
      </c>
    </row>
    <row r="427" spans="1:4" x14ac:dyDescent="0.2">
      <c r="A427" s="53"/>
      <c r="B427" s="34"/>
      <c r="C427" s="35" t="s">
        <v>304</v>
      </c>
      <c r="D427" s="160">
        <v>322</v>
      </c>
    </row>
    <row r="428" spans="1:4" x14ac:dyDescent="0.2">
      <c r="A428" s="53"/>
      <c r="B428" s="34"/>
      <c r="C428" s="35" t="s">
        <v>426</v>
      </c>
      <c r="D428" s="160">
        <v>300</v>
      </c>
    </row>
    <row r="429" spans="1:4" x14ac:dyDescent="0.2">
      <c r="A429" s="53"/>
      <c r="B429" s="34"/>
      <c r="C429" s="35" t="s">
        <v>423</v>
      </c>
      <c r="D429" s="160">
        <v>150</v>
      </c>
    </row>
    <row r="430" spans="1:4" x14ac:dyDescent="0.2">
      <c r="A430" s="53"/>
      <c r="B430" s="34"/>
      <c r="C430" s="35" t="s">
        <v>313</v>
      </c>
      <c r="D430" s="160">
        <v>1400</v>
      </c>
    </row>
    <row r="431" spans="1:4" x14ac:dyDescent="0.2">
      <c r="A431" s="53"/>
      <c r="B431" s="34"/>
      <c r="C431" s="35" t="s">
        <v>307</v>
      </c>
      <c r="D431" s="160">
        <v>460</v>
      </c>
    </row>
    <row r="432" spans="1:4" x14ac:dyDescent="0.2">
      <c r="A432" s="53"/>
      <c r="B432" s="34"/>
      <c r="C432" s="35" t="s">
        <v>305</v>
      </c>
      <c r="D432" s="160">
        <v>325</v>
      </c>
    </row>
    <row r="433" spans="1:5" x14ac:dyDescent="0.2">
      <c r="A433" s="53"/>
      <c r="B433" s="34"/>
      <c r="C433" s="35" t="s">
        <v>310</v>
      </c>
      <c r="D433" s="160">
        <v>300</v>
      </c>
    </row>
    <row r="434" spans="1:5" x14ac:dyDescent="0.2">
      <c r="A434" s="53"/>
      <c r="B434" s="34"/>
      <c r="C434" s="35" t="s">
        <v>309</v>
      </c>
      <c r="D434" s="160">
        <v>720</v>
      </c>
    </row>
    <row r="435" spans="1:5" x14ac:dyDescent="0.2">
      <c r="A435" s="53"/>
      <c r="B435" s="34"/>
      <c r="C435" s="35" t="s">
        <v>334</v>
      </c>
      <c r="D435" s="160">
        <v>442</v>
      </c>
    </row>
    <row r="436" spans="1:5" x14ac:dyDescent="0.2">
      <c r="A436" s="53"/>
      <c r="B436" s="34"/>
      <c r="C436" s="35" t="s">
        <v>428</v>
      </c>
      <c r="D436" s="160">
        <v>210</v>
      </c>
    </row>
    <row r="437" spans="1:5" x14ac:dyDescent="0.2">
      <c r="A437" s="53"/>
      <c r="B437" s="34"/>
      <c r="C437" s="35" t="s">
        <v>424</v>
      </c>
      <c r="D437" s="160">
        <v>220</v>
      </c>
    </row>
    <row r="438" spans="1:5" x14ac:dyDescent="0.2">
      <c r="A438" s="53"/>
      <c r="B438" s="34"/>
      <c r="C438" s="35" t="s">
        <v>438</v>
      </c>
      <c r="D438" s="160">
        <v>230</v>
      </c>
    </row>
    <row r="439" spans="1:5" x14ac:dyDescent="0.2">
      <c r="A439" s="53"/>
      <c r="B439" s="34"/>
      <c r="C439" s="35" t="s">
        <v>302</v>
      </c>
      <c r="D439" s="160">
        <v>300</v>
      </c>
    </row>
    <row r="440" spans="1:5" x14ac:dyDescent="0.2">
      <c r="A440" s="53"/>
      <c r="B440" s="34"/>
      <c r="C440" s="35" t="s">
        <v>331</v>
      </c>
      <c r="D440" s="160">
        <v>540</v>
      </c>
    </row>
    <row r="441" spans="1:5" x14ac:dyDescent="0.2">
      <c r="A441" s="53"/>
      <c r="B441" s="34"/>
      <c r="C441" s="35" t="s">
        <v>432</v>
      </c>
      <c r="D441" s="160">
        <v>10223</v>
      </c>
    </row>
    <row r="442" spans="1:5" s="14" customFormat="1" x14ac:dyDescent="0.2">
      <c r="A442" s="51" t="s">
        <v>66</v>
      </c>
      <c r="B442" s="15" t="s">
        <v>185</v>
      </c>
      <c r="C442" s="115"/>
      <c r="D442" s="140">
        <f>SUM(D443+D448)</f>
        <v>193408</v>
      </c>
      <c r="E442" s="3" t="s">
        <v>239</v>
      </c>
    </row>
    <row r="443" spans="1:5" s="14" customFormat="1" x14ac:dyDescent="0.2">
      <c r="A443" s="51"/>
      <c r="B443" s="15">
        <v>50</v>
      </c>
      <c r="C443" s="88" t="s">
        <v>19</v>
      </c>
      <c r="D443" s="140">
        <f>SUM(D444+D447)</f>
        <v>137822</v>
      </c>
    </row>
    <row r="444" spans="1:5" s="14" customFormat="1" x14ac:dyDescent="0.2">
      <c r="A444" s="51"/>
      <c r="B444" s="10">
        <v>500</v>
      </c>
      <c r="C444" s="87" t="s">
        <v>212</v>
      </c>
      <c r="D444" s="139">
        <f>SUM(D445:D446)</f>
        <v>103006</v>
      </c>
    </row>
    <row r="445" spans="1:5" s="14" customFormat="1" x14ac:dyDescent="0.2">
      <c r="A445" s="51"/>
      <c r="B445" s="10">
        <v>5002</v>
      </c>
      <c r="C445" s="87" t="s">
        <v>220</v>
      </c>
      <c r="D445" s="139">
        <v>102656</v>
      </c>
    </row>
    <row r="446" spans="1:5" s="14" customFormat="1" x14ac:dyDescent="0.2">
      <c r="A446" s="51"/>
      <c r="B446" s="10">
        <v>5005</v>
      </c>
      <c r="C446" s="87" t="s">
        <v>254</v>
      </c>
      <c r="D446" s="139">
        <v>350</v>
      </c>
    </row>
    <row r="447" spans="1:5" s="14" customFormat="1" x14ac:dyDescent="0.2">
      <c r="A447" s="51"/>
      <c r="B447" s="10">
        <v>506</v>
      </c>
      <c r="C447" s="87" t="s">
        <v>213</v>
      </c>
      <c r="D447" s="139">
        <v>34816</v>
      </c>
    </row>
    <row r="448" spans="1:5" s="14" customFormat="1" x14ac:dyDescent="0.2">
      <c r="A448" s="51"/>
      <c r="B448" s="15">
        <v>55</v>
      </c>
      <c r="C448" s="88" t="s">
        <v>20</v>
      </c>
      <c r="D448" s="140">
        <f>SUM(D449:D459)</f>
        <v>55586</v>
      </c>
    </row>
    <row r="449" spans="1:5" s="14" customFormat="1" x14ac:dyDescent="0.2">
      <c r="A449" s="51"/>
      <c r="B449" s="10">
        <v>5500</v>
      </c>
      <c r="C449" s="87" t="s">
        <v>21</v>
      </c>
      <c r="D449" s="139">
        <v>9780</v>
      </c>
    </row>
    <row r="450" spans="1:5" s="14" customFormat="1" x14ac:dyDescent="0.2">
      <c r="A450" s="51"/>
      <c r="B450" s="10">
        <v>5503</v>
      </c>
      <c r="C450" s="87" t="s">
        <v>22</v>
      </c>
      <c r="D450" s="139">
        <v>60</v>
      </c>
    </row>
    <row r="451" spans="1:5" s="14" customFormat="1" x14ac:dyDescent="0.2">
      <c r="A451" s="51"/>
      <c r="B451" s="10">
        <v>5504</v>
      </c>
      <c r="C451" s="87" t="s">
        <v>23</v>
      </c>
      <c r="D451" s="139">
        <v>1430</v>
      </c>
    </row>
    <row r="452" spans="1:5" s="14" customFormat="1" x14ac:dyDescent="0.2">
      <c r="A452" s="51"/>
      <c r="B452" s="10">
        <v>5511</v>
      </c>
      <c r="C452" s="87" t="s">
        <v>214</v>
      </c>
      <c r="D452" s="139">
        <v>20088</v>
      </c>
    </row>
    <row r="453" spans="1:5" s="14" customFormat="1" x14ac:dyDescent="0.2">
      <c r="A453" s="51"/>
      <c r="B453" s="10">
        <v>5513</v>
      </c>
      <c r="C453" s="87" t="s">
        <v>24</v>
      </c>
      <c r="D453" s="139">
        <v>1430</v>
      </c>
    </row>
    <row r="454" spans="1:5" s="14" customFormat="1" x14ac:dyDescent="0.2">
      <c r="A454" s="51"/>
      <c r="B454" s="10">
        <v>5514</v>
      </c>
      <c r="C454" s="87" t="s">
        <v>215</v>
      </c>
      <c r="D454" s="139">
        <v>4348</v>
      </c>
    </row>
    <row r="455" spans="1:5" s="14" customFormat="1" x14ac:dyDescent="0.2">
      <c r="A455" s="51"/>
      <c r="B455" s="10">
        <v>5515</v>
      </c>
      <c r="C455" s="87" t="s">
        <v>25</v>
      </c>
      <c r="D455" s="139">
        <v>100</v>
      </c>
    </row>
    <row r="456" spans="1:5" s="14" customFormat="1" x14ac:dyDescent="0.2">
      <c r="A456" s="51"/>
      <c r="B456" s="10">
        <v>5522</v>
      </c>
      <c r="C456" s="87" t="s">
        <v>86</v>
      </c>
      <c r="D456" s="139">
        <v>30</v>
      </c>
    </row>
    <row r="457" spans="1:5" s="14" customFormat="1" x14ac:dyDescent="0.2">
      <c r="A457" s="51"/>
      <c r="B457" s="10">
        <v>5523</v>
      </c>
      <c r="C457" s="87" t="s">
        <v>28</v>
      </c>
      <c r="D457" s="139">
        <v>17660</v>
      </c>
    </row>
    <row r="458" spans="1:5" s="14" customFormat="1" x14ac:dyDescent="0.2">
      <c r="A458" s="51"/>
      <c r="B458" s="10">
        <v>5525</v>
      </c>
      <c r="C458" s="87" t="s">
        <v>41</v>
      </c>
      <c r="D458" s="139">
        <v>400</v>
      </c>
    </row>
    <row r="459" spans="1:5" x14ac:dyDescent="0.2">
      <c r="A459" s="53"/>
      <c r="B459" s="10">
        <v>5540</v>
      </c>
      <c r="C459" s="87" t="s">
        <v>229</v>
      </c>
      <c r="D459" s="139">
        <v>260</v>
      </c>
    </row>
    <row r="460" spans="1:5" s="14" customFormat="1" x14ac:dyDescent="0.2">
      <c r="A460" s="51" t="s">
        <v>67</v>
      </c>
      <c r="B460" s="15" t="s">
        <v>257</v>
      </c>
      <c r="C460" s="115"/>
      <c r="D460" s="140">
        <f>SUM(D461+D465)</f>
        <v>166750</v>
      </c>
      <c r="E460" s="3" t="s">
        <v>241</v>
      </c>
    </row>
    <row r="461" spans="1:5" s="14" customFormat="1" x14ac:dyDescent="0.2">
      <c r="A461" s="51"/>
      <c r="B461" s="15">
        <v>50</v>
      </c>
      <c r="C461" s="88" t="s">
        <v>19</v>
      </c>
      <c r="D461" s="140">
        <f>SUM(D462+D464)</f>
        <v>113275</v>
      </c>
    </row>
    <row r="462" spans="1:5" s="14" customFormat="1" x14ac:dyDescent="0.2">
      <c r="A462" s="51"/>
      <c r="B462" s="10">
        <v>500</v>
      </c>
      <c r="C462" s="87" t="s">
        <v>212</v>
      </c>
      <c r="D462" s="139">
        <f>SUM(D463)</f>
        <v>84660</v>
      </c>
    </row>
    <row r="463" spans="1:5" s="14" customFormat="1" x14ac:dyDescent="0.2">
      <c r="A463" s="51"/>
      <c r="B463" s="10">
        <v>5002</v>
      </c>
      <c r="C463" s="87" t="s">
        <v>220</v>
      </c>
      <c r="D463" s="139">
        <v>84660</v>
      </c>
    </row>
    <row r="464" spans="1:5" s="14" customFormat="1" x14ac:dyDescent="0.2">
      <c r="A464" s="51"/>
      <c r="B464" s="10">
        <v>506</v>
      </c>
      <c r="C464" s="87" t="s">
        <v>213</v>
      </c>
      <c r="D464" s="139">
        <v>28615</v>
      </c>
    </row>
    <row r="465" spans="1:5" s="14" customFormat="1" x14ac:dyDescent="0.2">
      <c r="A465" s="51"/>
      <c r="B465" s="15">
        <v>55</v>
      </c>
      <c r="C465" s="88" t="s">
        <v>20</v>
      </c>
      <c r="D465" s="140">
        <f>SUM(D466:D473)</f>
        <v>53475</v>
      </c>
    </row>
    <row r="466" spans="1:5" s="14" customFormat="1" x14ac:dyDescent="0.2">
      <c r="A466" s="51"/>
      <c r="B466" s="10">
        <v>5500</v>
      </c>
      <c r="C466" s="87" t="s">
        <v>21</v>
      </c>
      <c r="D466" s="139">
        <v>4250</v>
      </c>
    </row>
    <row r="467" spans="1:5" s="14" customFormat="1" x14ac:dyDescent="0.2">
      <c r="A467" s="51"/>
      <c r="B467" s="10">
        <v>5503</v>
      </c>
      <c r="C467" s="87" t="s">
        <v>22</v>
      </c>
      <c r="D467" s="139">
        <v>100</v>
      </c>
    </row>
    <row r="468" spans="1:5" s="14" customFormat="1" x14ac:dyDescent="0.2">
      <c r="A468" s="51"/>
      <c r="B468" s="10">
        <v>5504</v>
      </c>
      <c r="C468" s="87" t="s">
        <v>23</v>
      </c>
      <c r="D468" s="139">
        <v>600</v>
      </c>
    </row>
    <row r="469" spans="1:5" s="14" customFormat="1" x14ac:dyDescent="0.2">
      <c r="A469" s="51"/>
      <c r="B469" s="10">
        <v>5511</v>
      </c>
      <c r="C469" s="87" t="s">
        <v>214</v>
      </c>
      <c r="D469" s="139">
        <v>34065</v>
      </c>
    </row>
    <row r="470" spans="1:5" s="14" customFormat="1" x14ac:dyDescent="0.2">
      <c r="A470" s="51"/>
      <c r="B470" s="10">
        <v>5513</v>
      </c>
      <c r="C470" s="87" t="s">
        <v>24</v>
      </c>
      <c r="D470" s="139">
        <v>500</v>
      </c>
    </row>
    <row r="471" spans="1:5" s="14" customFormat="1" x14ac:dyDescent="0.2">
      <c r="A471" s="51"/>
      <c r="B471" s="10">
        <v>5514</v>
      </c>
      <c r="C471" s="87" t="s">
        <v>215</v>
      </c>
      <c r="D471" s="139">
        <v>1010</v>
      </c>
    </row>
    <row r="472" spans="1:5" s="14" customFormat="1" x14ac:dyDescent="0.2">
      <c r="A472" s="51"/>
      <c r="B472" s="10">
        <v>5515</v>
      </c>
      <c r="C472" s="87" t="s">
        <v>25</v>
      </c>
      <c r="D472" s="139">
        <v>450</v>
      </c>
    </row>
    <row r="473" spans="1:5" s="14" customFormat="1" x14ac:dyDescent="0.2">
      <c r="A473" s="51"/>
      <c r="B473" s="10">
        <v>5525</v>
      </c>
      <c r="C473" s="87" t="s">
        <v>41</v>
      </c>
      <c r="D473" s="139">
        <v>12500</v>
      </c>
    </row>
    <row r="474" spans="1:5" s="14" customFormat="1" x14ac:dyDescent="0.2">
      <c r="A474" s="51" t="s">
        <v>67</v>
      </c>
      <c r="B474" s="15" t="s">
        <v>258</v>
      </c>
      <c r="C474" s="115"/>
      <c r="D474" s="140">
        <f>SUM(D475)</f>
        <v>8402</v>
      </c>
      <c r="E474" s="3" t="s">
        <v>241</v>
      </c>
    </row>
    <row r="475" spans="1:5" s="14" customFormat="1" x14ac:dyDescent="0.2">
      <c r="A475" s="51"/>
      <c r="B475" s="15">
        <v>55</v>
      </c>
      <c r="C475" s="88" t="s">
        <v>20</v>
      </c>
      <c r="D475" s="140">
        <f>SUM(D476+D478)</f>
        <v>8402</v>
      </c>
      <c r="E475" s="3"/>
    </row>
    <row r="476" spans="1:5" x14ac:dyDescent="0.2">
      <c r="A476" s="53"/>
      <c r="B476" s="10">
        <v>5515</v>
      </c>
      <c r="C476" s="87" t="s">
        <v>25</v>
      </c>
      <c r="D476" s="139">
        <f>SUM(D477)</f>
        <v>5000</v>
      </c>
    </row>
    <row r="477" spans="1:5" ht="25.5" x14ac:dyDescent="0.2">
      <c r="A477" s="53"/>
      <c r="B477" s="10"/>
      <c r="C477" s="108" t="s">
        <v>397</v>
      </c>
      <c r="D477" s="139">
        <v>5000</v>
      </c>
      <c r="E477" s="3" t="s">
        <v>247</v>
      </c>
    </row>
    <row r="478" spans="1:5" s="14" customFormat="1" x14ac:dyDescent="0.2">
      <c r="A478" s="51"/>
      <c r="B478" s="10">
        <v>5525</v>
      </c>
      <c r="C478" s="87" t="s">
        <v>41</v>
      </c>
      <c r="D478" s="139">
        <f>SUM(D479:D483)</f>
        <v>3402</v>
      </c>
    </row>
    <row r="479" spans="1:5" s="14" customFormat="1" ht="38.25" x14ac:dyDescent="0.2">
      <c r="A479" s="165"/>
      <c r="B479" s="38" t="s">
        <v>387</v>
      </c>
      <c r="C479" s="92" t="s">
        <v>388</v>
      </c>
      <c r="D479" s="163">
        <v>1325</v>
      </c>
    </row>
    <row r="480" spans="1:5" s="14" customFormat="1" ht="38.25" x14ac:dyDescent="0.2">
      <c r="A480" s="165"/>
      <c r="B480" s="38" t="s">
        <v>389</v>
      </c>
      <c r="C480" s="92" t="s">
        <v>390</v>
      </c>
      <c r="D480" s="163">
        <v>900</v>
      </c>
    </row>
    <row r="481" spans="1:5" s="14" customFormat="1" ht="38.25" x14ac:dyDescent="0.2">
      <c r="A481" s="165"/>
      <c r="B481" s="38" t="s">
        <v>391</v>
      </c>
      <c r="C481" s="92" t="s">
        <v>392</v>
      </c>
      <c r="D481" s="163">
        <v>300</v>
      </c>
    </row>
    <row r="482" spans="1:5" s="14" customFormat="1" ht="25.5" x14ac:dyDescent="0.2">
      <c r="A482" s="165"/>
      <c r="B482" s="38" t="s">
        <v>393</v>
      </c>
      <c r="C482" s="92" t="s">
        <v>394</v>
      </c>
      <c r="D482" s="163">
        <v>277</v>
      </c>
    </row>
    <row r="483" spans="1:5" s="14" customFormat="1" ht="25.5" x14ac:dyDescent="0.2">
      <c r="A483" s="165"/>
      <c r="B483" s="38" t="s">
        <v>395</v>
      </c>
      <c r="C483" s="92" t="s">
        <v>396</v>
      </c>
      <c r="D483" s="163">
        <v>600</v>
      </c>
    </row>
    <row r="484" spans="1:5" x14ac:dyDescent="0.2">
      <c r="A484" s="51" t="s">
        <v>67</v>
      </c>
      <c r="B484" s="15" t="s">
        <v>4</v>
      </c>
      <c r="C484" s="115"/>
      <c r="D484" s="140">
        <f>SUM(D485+D490)</f>
        <v>36370</v>
      </c>
      <c r="E484" s="3" t="s">
        <v>241</v>
      </c>
    </row>
    <row r="485" spans="1:5" s="14" customFormat="1" x14ac:dyDescent="0.2">
      <c r="A485" s="51"/>
      <c r="B485" s="15">
        <v>50</v>
      </c>
      <c r="C485" s="88" t="s">
        <v>19</v>
      </c>
      <c r="D485" s="140">
        <f>SUM(D486+D489)</f>
        <v>29216</v>
      </c>
    </row>
    <row r="486" spans="1:5" s="14" customFormat="1" x14ac:dyDescent="0.2">
      <c r="A486" s="51"/>
      <c r="B486" s="10">
        <v>500</v>
      </c>
      <c r="C486" s="87" t="s">
        <v>212</v>
      </c>
      <c r="D486" s="139">
        <f>SUM(D487:D488)</f>
        <v>21836</v>
      </c>
    </row>
    <row r="487" spans="1:5" s="14" customFormat="1" x14ac:dyDescent="0.2">
      <c r="A487" s="51"/>
      <c r="B487" s="10">
        <v>5002</v>
      </c>
      <c r="C487" s="87" t="s">
        <v>220</v>
      </c>
      <c r="D487" s="139">
        <v>19467</v>
      </c>
    </row>
    <row r="488" spans="1:5" s="14" customFormat="1" x14ac:dyDescent="0.2">
      <c r="A488" s="51"/>
      <c r="B488" s="10">
        <v>5005</v>
      </c>
      <c r="C488" s="87" t="s">
        <v>254</v>
      </c>
      <c r="D488" s="139">
        <v>2369</v>
      </c>
    </row>
    <row r="489" spans="1:5" s="14" customFormat="1" x14ac:dyDescent="0.2">
      <c r="A489" s="51"/>
      <c r="B489" s="10">
        <v>506</v>
      </c>
      <c r="C489" s="87" t="s">
        <v>213</v>
      </c>
      <c r="D489" s="139">
        <v>7380</v>
      </c>
    </row>
    <row r="490" spans="1:5" s="14" customFormat="1" x14ac:dyDescent="0.2">
      <c r="A490" s="51"/>
      <c r="B490" s="15">
        <v>55</v>
      </c>
      <c r="C490" s="88" t="s">
        <v>20</v>
      </c>
      <c r="D490" s="140">
        <f>SUM(D491:D496)</f>
        <v>7154</v>
      </c>
    </row>
    <row r="491" spans="1:5" s="14" customFormat="1" x14ac:dyDescent="0.2">
      <c r="A491" s="51"/>
      <c r="B491" s="10">
        <v>5500</v>
      </c>
      <c r="C491" s="87" t="s">
        <v>21</v>
      </c>
      <c r="D491" s="139">
        <v>384</v>
      </c>
    </row>
    <row r="492" spans="1:5" s="14" customFormat="1" x14ac:dyDescent="0.2">
      <c r="A492" s="51"/>
      <c r="B492" s="10">
        <v>5504</v>
      </c>
      <c r="C492" s="87" t="s">
        <v>23</v>
      </c>
      <c r="D492" s="139">
        <v>120</v>
      </c>
    </row>
    <row r="493" spans="1:5" s="14" customFormat="1" x14ac:dyDescent="0.2">
      <c r="A493" s="51"/>
      <c r="B493" s="10">
        <v>5511</v>
      </c>
      <c r="C493" s="87" t="s">
        <v>214</v>
      </c>
      <c r="D493" s="139">
        <v>5340</v>
      </c>
    </row>
    <row r="494" spans="1:5" s="14" customFormat="1" x14ac:dyDescent="0.2">
      <c r="A494" s="51"/>
      <c r="B494" s="10">
        <v>5514</v>
      </c>
      <c r="C494" s="87" t="s">
        <v>215</v>
      </c>
      <c r="D494" s="139">
        <v>150</v>
      </c>
    </row>
    <row r="495" spans="1:5" s="14" customFormat="1" x14ac:dyDescent="0.2">
      <c r="A495" s="51"/>
      <c r="B495" s="10">
        <v>5515</v>
      </c>
      <c r="C495" s="87" t="s">
        <v>25</v>
      </c>
      <c r="D495" s="139">
        <v>400</v>
      </c>
    </row>
    <row r="496" spans="1:5" s="14" customFormat="1" x14ac:dyDescent="0.2">
      <c r="A496" s="51"/>
      <c r="B496" s="10">
        <v>5525</v>
      </c>
      <c r="C496" s="87" t="s">
        <v>41</v>
      </c>
      <c r="D496" s="139">
        <v>760</v>
      </c>
    </row>
    <row r="497" spans="1:5" x14ac:dyDescent="0.2">
      <c r="A497" s="51" t="s">
        <v>67</v>
      </c>
      <c r="B497" s="15" t="s">
        <v>5</v>
      </c>
      <c r="C497" s="115"/>
      <c r="D497" s="140">
        <f>SUM(D498+D502)</f>
        <v>40830</v>
      </c>
      <c r="E497" s="3" t="s">
        <v>241</v>
      </c>
    </row>
    <row r="498" spans="1:5" s="14" customFormat="1" x14ac:dyDescent="0.2">
      <c r="A498" s="51"/>
      <c r="B498" s="15">
        <v>50</v>
      </c>
      <c r="C498" s="88" t="s">
        <v>19</v>
      </c>
      <c r="D498" s="140">
        <f>SUM(D499+D501)</f>
        <v>25079</v>
      </c>
    </row>
    <row r="499" spans="1:5" s="14" customFormat="1" x14ac:dyDescent="0.2">
      <c r="A499" s="51"/>
      <c r="B499" s="10">
        <v>500</v>
      </c>
      <c r="C499" s="87" t="s">
        <v>212</v>
      </c>
      <c r="D499" s="139">
        <f>SUM(D500)</f>
        <v>18744</v>
      </c>
    </row>
    <row r="500" spans="1:5" s="14" customFormat="1" x14ac:dyDescent="0.2">
      <c r="A500" s="51"/>
      <c r="B500" s="10">
        <v>5002</v>
      </c>
      <c r="C500" s="87" t="s">
        <v>220</v>
      </c>
      <c r="D500" s="139">
        <v>18744</v>
      </c>
    </row>
    <row r="501" spans="1:5" s="14" customFormat="1" x14ac:dyDescent="0.2">
      <c r="A501" s="51"/>
      <c r="B501" s="10">
        <v>506</v>
      </c>
      <c r="C501" s="87" t="s">
        <v>213</v>
      </c>
      <c r="D501" s="139">
        <v>6335</v>
      </c>
    </row>
    <row r="502" spans="1:5" s="14" customFormat="1" x14ac:dyDescent="0.2">
      <c r="A502" s="51"/>
      <c r="B502" s="15">
        <v>55</v>
      </c>
      <c r="C502" s="88" t="s">
        <v>20</v>
      </c>
      <c r="D502" s="140">
        <f>SUM(D503:D508)</f>
        <v>15751</v>
      </c>
    </row>
    <row r="503" spans="1:5" s="14" customFormat="1" x14ac:dyDescent="0.2">
      <c r="A503" s="51"/>
      <c r="B503" s="10">
        <v>5500</v>
      </c>
      <c r="C503" s="87" t="s">
        <v>21</v>
      </c>
      <c r="D503" s="139">
        <v>721</v>
      </c>
    </row>
    <row r="504" spans="1:5" s="14" customFormat="1" x14ac:dyDescent="0.2">
      <c r="A504" s="51"/>
      <c r="B504" s="10">
        <v>5504</v>
      </c>
      <c r="C504" s="87" t="s">
        <v>23</v>
      </c>
      <c r="D504" s="139">
        <v>160</v>
      </c>
    </row>
    <row r="505" spans="1:5" s="14" customFormat="1" x14ac:dyDescent="0.2">
      <c r="A505" s="51"/>
      <c r="B505" s="10">
        <v>5511</v>
      </c>
      <c r="C505" s="87" t="s">
        <v>214</v>
      </c>
      <c r="D505" s="139">
        <v>13220</v>
      </c>
    </row>
    <row r="506" spans="1:5" s="14" customFormat="1" x14ac:dyDescent="0.2">
      <c r="A506" s="51"/>
      <c r="B506" s="10">
        <v>5514</v>
      </c>
      <c r="C506" s="87" t="s">
        <v>215</v>
      </c>
      <c r="D506" s="139">
        <v>150</v>
      </c>
    </row>
    <row r="507" spans="1:5" s="14" customFormat="1" x14ac:dyDescent="0.2">
      <c r="A507" s="51"/>
      <c r="B507" s="10">
        <v>5515</v>
      </c>
      <c r="C507" s="87" t="s">
        <v>25</v>
      </c>
      <c r="D507" s="139">
        <v>500</v>
      </c>
    </row>
    <row r="508" spans="1:5" s="14" customFormat="1" x14ac:dyDescent="0.2">
      <c r="A508" s="51"/>
      <c r="B508" s="10">
        <v>5525</v>
      </c>
      <c r="C508" s="87" t="s">
        <v>41</v>
      </c>
      <c r="D508" s="139">
        <v>1000</v>
      </c>
    </row>
    <row r="509" spans="1:5" x14ac:dyDescent="0.2">
      <c r="A509" s="51" t="s">
        <v>67</v>
      </c>
      <c r="B509" s="15" t="s">
        <v>6</v>
      </c>
      <c r="C509" s="115"/>
      <c r="D509" s="140">
        <f>SUM(D510+D514)</f>
        <v>38360</v>
      </c>
      <c r="E509" s="3" t="s">
        <v>241</v>
      </c>
    </row>
    <row r="510" spans="1:5" s="14" customFormat="1" x14ac:dyDescent="0.2">
      <c r="A510" s="51"/>
      <c r="B510" s="15">
        <v>50</v>
      </c>
      <c r="C510" s="88" t="s">
        <v>19</v>
      </c>
      <c r="D510" s="140">
        <f>SUM(D511+D513)</f>
        <v>29048</v>
      </c>
    </row>
    <row r="511" spans="1:5" s="14" customFormat="1" x14ac:dyDescent="0.2">
      <c r="A511" s="51"/>
      <c r="B511" s="10">
        <v>500</v>
      </c>
      <c r="C511" s="87" t="s">
        <v>212</v>
      </c>
      <c r="D511" s="139">
        <f>SUM(D512)</f>
        <v>21710</v>
      </c>
    </row>
    <row r="512" spans="1:5" s="14" customFormat="1" x14ac:dyDescent="0.2">
      <c r="A512" s="51"/>
      <c r="B512" s="10">
        <v>5002</v>
      </c>
      <c r="C512" s="87" t="s">
        <v>220</v>
      </c>
      <c r="D512" s="139">
        <v>21710</v>
      </c>
    </row>
    <row r="513" spans="1:5" s="14" customFormat="1" x14ac:dyDescent="0.2">
      <c r="A513" s="51"/>
      <c r="B513" s="10">
        <v>506</v>
      </c>
      <c r="C513" s="87" t="s">
        <v>213</v>
      </c>
      <c r="D513" s="139">
        <v>7338</v>
      </c>
    </row>
    <row r="514" spans="1:5" s="14" customFormat="1" x14ac:dyDescent="0.2">
      <c r="A514" s="51"/>
      <c r="B514" s="15">
        <v>55</v>
      </c>
      <c r="C514" s="88" t="s">
        <v>20</v>
      </c>
      <c r="D514" s="140">
        <f>SUM(D515:D521)</f>
        <v>9312</v>
      </c>
    </row>
    <row r="515" spans="1:5" s="14" customFormat="1" x14ac:dyDescent="0.2">
      <c r="A515" s="51"/>
      <c r="B515" s="10">
        <v>5500</v>
      </c>
      <c r="C515" s="87" t="s">
        <v>21</v>
      </c>
      <c r="D515" s="139">
        <v>1102</v>
      </c>
    </row>
    <row r="516" spans="1:5" s="14" customFormat="1" x14ac:dyDescent="0.2">
      <c r="A516" s="51"/>
      <c r="B516" s="10">
        <v>5504</v>
      </c>
      <c r="C516" s="87" t="s">
        <v>23</v>
      </c>
      <c r="D516" s="139">
        <v>200</v>
      </c>
    </row>
    <row r="517" spans="1:5" s="14" customFormat="1" x14ac:dyDescent="0.2">
      <c r="A517" s="51"/>
      <c r="B517" s="10">
        <v>5511</v>
      </c>
      <c r="C517" s="87" t="s">
        <v>214</v>
      </c>
      <c r="D517" s="139">
        <v>5810</v>
      </c>
    </row>
    <row r="518" spans="1:5" s="14" customFormat="1" x14ac:dyDescent="0.2">
      <c r="A518" s="51"/>
      <c r="B518" s="10">
        <v>5513</v>
      </c>
      <c r="C518" s="87" t="s">
        <v>24</v>
      </c>
      <c r="D518" s="139">
        <v>400</v>
      </c>
    </row>
    <row r="519" spans="1:5" s="14" customFormat="1" x14ac:dyDescent="0.2">
      <c r="A519" s="51"/>
      <c r="B519" s="10">
        <v>5514</v>
      </c>
      <c r="C519" s="87" t="s">
        <v>215</v>
      </c>
      <c r="D519" s="139">
        <v>300</v>
      </c>
    </row>
    <row r="520" spans="1:5" s="14" customFormat="1" x14ac:dyDescent="0.2">
      <c r="A520" s="51"/>
      <c r="B520" s="10">
        <v>5515</v>
      </c>
      <c r="C520" s="87" t="s">
        <v>25</v>
      </c>
      <c r="D520" s="139">
        <v>400</v>
      </c>
    </row>
    <row r="521" spans="1:5" s="14" customFormat="1" x14ac:dyDescent="0.2">
      <c r="A521" s="51"/>
      <c r="B521" s="10">
        <v>5525</v>
      </c>
      <c r="C521" s="87" t="s">
        <v>41</v>
      </c>
      <c r="D521" s="139">
        <v>1100</v>
      </c>
    </row>
    <row r="522" spans="1:5" s="115" customFormat="1" x14ac:dyDescent="0.2">
      <c r="A522" s="50" t="s">
        <v>67</v>
      </c>
      <c r="B522" s="15" t="s">
        <v>399</v>
      </c>
      <c r="D522" s="162">
        <f>SUM(D523)</f>
        <v>300</v>
      </c>
      <c r="E522" s="3" t="s">
        <v>241</v>
      </c>
    </row>
    <row r="523" spans="1:5" s="115" customFormat="1" x14ac:dyDescent="0.2">
      <c r="A523" s="165"/>
      <c r="B523" s="15">
        <v>55</v>
      </c>
      <c r="C523" s="88" t="s">
        <v>20</v>
      </c>
      <c r="D523" s="162">
        <f>SUM(D524)</f>
        <v>300</v>
      </c>
    </row>
    <row r="524" spans="1:5" s="115" customFormat="1" x14ac:dyDescent="0.2">
      <c r="A524" s="165"/>
      <c r="B524" s="10">
        <v>5525</v>
      </c>
      <c r="C524" s="87" t="s">
        <v>41</v>
      </c>
      <c r="D524" s="163">
        <f>SUM(D525)</f>
        <v>300</v>
      </c>
    </row>
    <row r="525" spans="1:5" s="115" customFormat="1" ht="38.25" x14ac:dyDescent="0.2">
      <c r="A525" s="165"/>
      <c r="B525" s="38" t="s">
        <v>398</v>
      </c>
      <c r="C525" s="92" t="s">
        <v>392</v>
      </c>
      <c r="D525" s="163">
        <v>300</v>
      </c>
    </row>
    <row r="526" spans="1:5" s="14" customFormat="1" x14ac:dyDescent="0.2">
      <c r="A526" s="51" t="s">
        <v>67</v>
      </c>
      <c r="B526" s="15" t="s">
        <v>183</v>
      </c>
      <c r="C526" s="115"/>
      <c r="D526" s="140">
        <f>SUM(D527+D531+D533)</f>
        <v>30800</v>
      </c>
      <c r="E526" s="3" t="s">
        <v>244</v>
      </c>
    </row>
    <row r="527" spans="1:5" s="14" customFormat="1" x14ac:dyDescent="0.2">
      <c r="A527" s="51"/>
      <c r="B527" s="15">
        <v>50</v>
      </c>
      <c r="C527" s="88" t="s">
        <v>19</v>
      </c>
      <c r="D527" s="140">
        <f>SUM(D528+D530)</f>
        <v>4805</v>
      </c>
    </row>
    <row r="528" spans="1:5" s="14" customFormat="1" x14ac:dyDescent="0.2">
      <c r="A528" s="51"/>
      <c r="B528" s="10">
        <v>500</v>
      </c>
      <c r="C528" s="87" t="s">
        <v>212</v>
      </c>
      <c r="D528" s="139">
        <f>SUM(D529)</f>
        <v>3591</v>
      </c>
    </row>
    <row r="529" spans="1:5" s="14" customFormat="1" x14ac:dyDescent="0.2">
      <c r="A529" s="51"/>
      <c r="B529" s="10">
        <v>5002</v>
      </c>
      <c r="C529" s="87" t="s">
        <v>220</v>
      </c>
      <c r="D529" s="139">
        <v>3591</v>
      </c>
    </row>
    <row r="530" spans="1:5" s="14" customFormat="1" x14ac:dyDescent="0.2">
      <c r="A530" s="51"/>
      <c r="B530" s="10">
        <v>506</v>
      </c>
      <c r="C530" s="87" t="s">
        <v>213</v>
      </c>
      <c r="D530" s="139">
        <v>1214</v>
      </c>
    </row>
    <row r="531" spans="1:5" s="14" customFormat="1" x14ac:dyDescent="0.2">
      <c r="A531" s="51"/>
      <c r="B531" s="15">
        <v>55</v>
      </c>
      <c r="C531" s="88" t="s">
        <v>20</v>
      </c>
      <c r="D531" s="140">
        <f>SUM(D532)</f>
        <v>5995</v>
      </c>
    </row>
    <row r="532" spans="1:5" s="14" customFormat="1" x14ac:dyDescent="0.2">
      <c r="A532" s="51"/>
      <c r="B532" s="10">
        <v>5511</v>
      </c>
      <c r="C532" s="87" t="s">
        <v>214</v>
      </c>
      <c r="D532" s="139">
        <v>5995</v>
      </c>
    </row>
    <row r="533" spans="1:5" s="14" customFormat="1" x14ac:dyDescent="0.2">
      <c r="A533" s="51"/>
      <c r="B533" s="15">
        <v>15</v>
      </c>
      <c r="C533" s="88" t="s">
        <v>256</v>
      </c>
      <c r="D533" s="140">
        <f>SUM(D534)</f>
        <v>20000</v>
      </c>
      <c r="E533" s="3" t="s">
        <v>238</v>
      </c>
    </row>
    <row r="534" spans="1:5" s="14" customFormat="1" x14ac:dyDescent="0.2">
      <c r="A534" s="51"/>
      <c r="B534" s="10">
        <v>1551</v>
      </c>
      <c r="C534" s="87" t="s">
        <v>230</v>
      </c>
      <c r="D534" s="139">
        <f>SUM(D535)</f>
        <v>20000</v>
      </c>
    </row>
    <row r="535" spans="1:5" s="14" customFormat="1" ht="25.5" x14ac:dyDescent="0.2">
      <c r="A535" s="51"/>
      <c r="B535" s="10"/>
      <c r="C535" s="108" t="s">
        <v>401</v>
      </c>
      <c r="D535" s="139">
        <v>20000</v>
      </c>
    </row>
    <row r="536" spans="1:5" s="14" customFormat="1" x14ac:dyDescent="0.2">
      <c r="A536" s="51" t="s">
        <v>67</v>
      </c>
      <c r="B536" s="15" t="s">
        <v>162</v>
      </c>
      <c r="C536" s="115"/>
      <c r="D536" s="140">
        <f>SUM(D537)</f>
        <v>25500</v>
      </c>
      <c r="E536" s="28" t="s">
        <v>240</v>
      </c>
    </row>
    <row r="537" spans="1:5" s="14" customFormat="1" x14ac:dyDescent="0.2">
      <c r="A537" s="51"/>
      <c r="B537" s="15">
        <v>55</v>
      </c>
      <c r="C537" s="88" t="s">
        <v>20</v>
      </c>
      <c r="D537" s="140">
        <f>SUM(D538)</f>
        <v>25500</v>
      </c>
    </row>
    <row r="538" spans="1:5" s="14" customFormat="1" x14ac:dyDescent="0.2">
      <c r="A538" s="51"/>
      <c r="B538" s="10">
        <v>5525</v>
      </c>
      <c r="C538" s="87" t="s">
        <v>41</v>
      </c>
      <c r="D538" s="139">
        <f>SUM(D539:D545)</f>
        <v>25500</v>
      </c>
    </row>
    <row r="539" spans="1:5" s="14" customFormat="1" x14ac:dyDescent="0.2">
      <c r="A539" s="51"/>
      <c r="B539" s="15"/>
      <c r="C539" s="109" t="s">
        <v>259</v>
      </c>
      <c r="D539" s="139">
        <v>2500</v>
      </c>
    </row>
    <row r="540" spans="1:5" s="14" customFormat="1" x14ac:dyDescent="0.2">
      <c r="A540" s="51"/>
      <c r="B540" s="15"/>
      <c r="C540" s="109" t="s">
        <v>354</v>
      </c>
      <c r="D540" s="139">
        <v>200</v>
      </c>
    </row>
    <row r="541" spans="1:5" s="14" customFormat="1" x14ac:dyDescent="0.2">
      <c r="A541" s="51"/>
      <c r="B541" s="15"/>
      <c r="C541" s="109" t="s">
        <v>99</v>
      </c>
      <c r="D541" s="139">
        <v>17000</v>
      </c>
    </row>
    <row r="542" spans="1:5" s="14" customFormat="1" x14ac:dyDescent="0.2">
      <c r="A542" s="51"/>
      <c r="B542" s="15"/>
      <c r="C542" s="109" t="s">
        <v>1</v>
      </c>
      <c r="D542" s="139">
        <v>300</v>
      </c>
    </row>
    <row r="543" spans="1:5" s="14" customFormat="1" x14ac:dyDescent="0.2">
      <c r="A543" s="51"/>
      <c r="B543" s="15"/>
      <c r="C543" s="109" t="s">
        <v>353</v>
      </c>
      <c r="D543" s="139">
        <v>2000</v>
      </c>
    </row>
    <row r="544" spans="1:5" s="14" customFormat="1" x14ac:dyDescent="0.2">
      <c r="A544" s="53"/>
      <c r="B544" s="10"/>
      <c r="C544" s="109" t="s">
        <v>192</v>
      </c>
      <c r="D544" s="139">
        <v>500</v>
      </c>
    </row>
    <row r="545" spans="1:5" s="14" customFormat="1" x14ac:dyDescent="0.2">
      <c r="A545" s="53"/>
      <c r="B545" s="10"/>
      <c r="C545" s="109" t="s">
        <v>369</v>
      </c>
      <c r="D545" s="139">
        <v>3000</v>
      </c>
    </row>
    <row r="546" spans="1:5" s="14" customFormat="1" x14ac:dyDescent="0.2">
      <c r="A546" s="51" t="s">
        <v>68</v>
      </c>
      <c r="B546" s="15" t="s">
        <v>29</v>
      </c>
      <c r="C546" s="115"/>
      <c r="D546" s="140">
        <f>SUM(D547+D551+D559)</f>
        <v>139508</v>
      </c>
      <c r="E546" s="3" t="s">
        <v>241</v>
      </c>
    </row>
    <row r="547" spans="1:5" s="14" customFormat="1" x14ac:dyDescent="0.2">
      <c r="A547" s="51"/>
      <c r="B547" s="15">
        <v>50</v>
      </c>
      <c r="C547" s="88" t="s">
        <v>19</v>
      </c>
      <c r="D547" s="140">
        <f>SUM(D548+D550)</f>
        <v>32283</v>
      </c>
    </row>
    <row r="548" spans="1:5" s="14" customFormat="1" x14ac:dyDescent="0.2">
      <c r="A548" s="51"/>
      <c r="B548" s="10">
        <v>500</v>
      </c>
      <c r="C548" s="87" t="s">
        <v>212</v>
      </c>
      <c r="D548" s="139">
        <f>SUM(D549)</f>
        <v>24128</v>
      </c>
    </row>
    <row r="549" spans="1:5" s="14" customFormat="1" x14ac:dyDescent="0.2">
      <c r="A549" s="51"/>
      <c r="B549" s="10">
        <v>5002</v>
      </c>
      <c r="C549" s="87" t="s">
        <v>220</v>
      </c>
      <c r="D549" s="139">
        <v>24128</v>
      </c>
    </row>
    <row r="550" spans="1:5" s="14" customFormat="1" x14ac:dyDescent="0.2">
      <c r="A550" s="51"/>
      <c r="B550" s="10">
        <v>506</v>
      </c>
      <c r="C550" s="87" t="s">
        <v>213</v>
      </c>
      <c r="D550" s="139">
        <v>8155</v>
      </c>
    </row>
    <row r="551" spans="1:5" s="14" customFormat="1" x14ac:dyDescent="0.2">
      <c r="A551" s="51"/>
      <c r="B551" s="15">
        <v>55</v>
      </c>
      <c r="C551" s="88" t="s">
        <v>20</v>
      </c>
      <c r="D551" s="140">
        <f>SUM(D552:D558)</f>
        <v>7225</v>
      </c>
    </row>
    <row r="552" spans="1:5" s="14" customFormat="1" x14ac:dyDescent="0.2">
      <c r="A552" s="51"/>
      <c r="B552" s="10">
        <v>5500</v>
      </c>
      <c r="C552" s="87" t="s">
        <v>21</v>
      </c>
      <c r="D552" s="139">
        <v>1484</v>
      </c>
    </row>
    <row r="553" spans="1:5" s="14" customFormat="1" x14ac:dyDescent="0.2">
      <c r="A553" s="51"/>
      <c r="B553" s="10">
        <v>5503</v>
      </c>
      <c r="C553" s="87" t="s">
        <v>22</v>
      </c>
      <c r="D553" s="139">
        <v>65</v>
      </c>
    </row>
    <row r="554" spans="1:5" s="14" customFormat="1" x14ac:dyDescent="0.2">
      <c r="A554" s="51"/>
      <c r="B554" s="10">
        <v>5504</v>
      </c>
      <c r="C554" s="87" t="s">
        <v>23</v>
      </c>
      <c r="D554" s="139">
        <v>239</v>
      </c>
    </row>
    <row r="555" spans="1:5" s="14" customFormat="1" x14ac:dyDescent="0.2">
      <c r="A555" s="51"/>
      <c r="B555" s="10">
        <v>5511</v>
      </c>
      <c r="C555" s="87" t="s">
        <v>214</v>
      </c>
      <c r="D555" s="139">
        <v>1788</v>
      </c>
    </row>
    <row r="556" spans="1:5" s="14" customFormat="1" x14ac:dyDescent="0.2">
      <c r="A556" s="51"/>
      <c r="B556" s="10">
        <v>5513</v>
      </c>
      <c r="C556" s="87" t="s">
        <v>24</v>
      </c>
      <c r="D556" s="139">
        <v>1564</v>
      </c>
    </row>
    <row r="557" spans="1:5" s="14" customFormat="1" x14ac:dyDescent="0.2">
      <c r="A557" s="51"/>
      <c r="B557" s="10">
        <v>5514</v>
      </c>
      <c r="C557" s="87" t="s">
        <v>215</v>
      </c>
      <c r="D557" s="139">
        <v>1112</v>
      </c>
    </row>
    <row r="558" spans="1:5" s="14" customFormat="1" x14ac:dyDescent="0.2">
      <c r="A558" s="51"/>
      <c r="B558" s="10">
        <v>5525</v>
      </c>
      <c r="C558" s="87" t="s">
        <v>41</v>
      </c>
      <c r="D558" s="139">
        <v>973</v>
      </c>
    </row>
    <row r="559" spans="1:5" s="14" customFormat="1" x14ac:dyDescent="0.2">
      <c r="A559" s="51"/>
      <c r="B559" s="15">
        <v>15</v>
      </c>
      <c r="C559" s="88" t="s">
        <v>256</v>
      </c>
      <c r="D559" s="140">
        <f>SUM(D560)</f>
        <v>100000</v>
      </c>
      <c r="E559" s="3" t="s">
        <v>238</v>
      </c>
    </row>
    <row r="560" spans="1:5" s="14" customFormat="1" x14ac:dyDescent="0.2">
      <c r="A560" s="51"/>
      <c r="B560" s="10">
        <v>1551</v>
      </c>
      <c r="C560" s="87" t="s">
        <v>230</v>
      </c>
      <c r="D560" s="139">
        <f>SUM(D561:D561)</f>
        <v>100000</v>
      </c>
    </row>
    <row r="561" spans="1:5" s="14" customFormat="1" x14ac:dyDescent="0.2">
      <c r="A561" s="51"/>
      <c r="B561" s="10"/>
      <c r="C561" s="108" t="s">
        <v>400</v>
      </c>
      <c r="D561" s="139">
        <v>100000</v>
      </c>
    </row>
    <row r="562" spans="1:5" s="14" customFormat="1" x14ac:dyDescent="0.2">
      <c r="A562" s="51" t="s">
        <v>293</v>
      </c>
      <c r="B562" s="15" t="s">
        <v>186</v>
      </c>
      <c r="C562" s="115"/>
      <c r="D562" s="161">
        <f>SUM(D563+D567)</f>
        <v>40820</v>
      </c>
      <c r="E562" s="3" t="s">
        <v>242</v>
      </c>
    </row>
    <row r="563" spans="1:5" s="14" customFormat="1" x14ac:dyDescent="0.2">
      <c r="A563" s="51"/>
      <c r="B563" s="15">
        <v>50</v>
      </c>
      <c r="C563" s="88" t="s">
        <v>19</v>
      </c>
      <c r="D563" s="140">
        <f>SUM(D564+D566)</f>
        <v>9152</v>
      </c>
    </row>
    <row r="564" spans="1:5" s="14" customFormat="1" x14ac:dyDescent="0.2">
      <c r="A564" s="51"/>
      <c r="B564" s="10">
        <v>500</v>
      </c>
      <c r="C564" s="87" t="s">
        <v>212</v>
      </c>
      <c r="D564" s="139">
        <f>SUM(D565)</f>
        <v>6840</v>
      </c>
    </row>
    <row r="565" spans="1:5" s="14" customFormat="1" x14ac:dyDescent="0.2">
      <c r="A565" s="51"/>
      <c r="B565" s="10">
        <v>5002</v>
      </c>
      <c r="C565" s="87" t="s">
        <v>220</v>
      </c>
      <c r="D565" s="139">
        <v>6840</v>
      </c>
    </row>
    <row r="566" spans="1:5" s="14" customFormat="1" x14ac:dyDescent="0.2">
      <c r="A566" s="51"/>
      <c r="B566" s="10">
        <v>506</v>
      </c>
      <c r="C566" s="87" t="s">
        <v>213</v>
      </c>
      <c r="D566" s="139">
        <v>2312</v>
      </c>
    </row>
    <row r="567" spans="1:5" s="14" customFormat="1" x14ac:dyDescent="0.2">
      <c r="A567" s="51"/>
      <c r="B567" s="15">
        <v>55</v>
      </c>
      <c r="C567" s="88" t="s">
        <v>20</v>
      </c>
      <c r="D567" s="140">
        <f>SUM(D568:D573)</f>
        <v>31668</v>
      </c>
    </row>
    <row r="568" spans="1:5" s="14" customFormat="1" x14ac:dyDescent="0.2">
      <c r="A568" s="51"/>
      <c r="B568" s="10">
        <v>5500</v>
      </c>
      <c r="C568" s="87" t="s">
        <v>21</v>
      </c>
      <c r="D568" s="139">
        <v>1200</v>
      </c>
    </row>
    <row r="569" spans="1:5" s="14" customFormat="1" x14ac:dyDescent="0.2">
      <c r="A569" s="51"/>
      <c r="B569" s="10">
        <v>5504</v>
      </c>
      <c r="C569" s="87" t="s">
        <v>23</v>
      </c>
      <c r="D569" s="139">
        <v>100</v>
      </c>
    </row>
    <row r="570" spans="1:5" s="14" customFormat="1" x14ac:dyDescent="0.2">
      <c r="A570" s="51"/>
      <c r="B570" s="10">
        <v>5511</v>
      </c>
      <c r="C570" s="87" t="s">
        <v>214</v>
      </c>
      <c r="D570" s="139">
        <v>70</v>
      </c>
    </row>
    <row r="571" spans="1:5" s="14" customFormat="1" x14ac:dyDescent="0.2">
      <c r="A571" s="51"/>
      <c r="B571" s="10">
        <v>5515</v>
      </c>
      <c r="C571" s="87" t="s">
        <v>25</v>
      </c>
      <c r="D571" s="139">
        <v>29928</v>
      </c>
    </row>
    <row r="572" spans="1:5" s="14" customFormat="1" x14ac:dyDescent="0.2">
      <c r="A572" s="51"/>
      <c r="B572" s="10">
        <v>5522</v>
      </c>
      <c r="C572" s="87" t="s">
        <v>86</v>
      </c>
      <c r="D572" s="139">
        <v>20</v>
      </c>
    </row>
    <row r="573" spans="1:5" s="14" customFormat="1" x14ac:dyDescent="0.2">
      <c r="A573" s="51"/>
      <c r="B573" s="10">
        <v>5525</v>
      </c>
      <c r="C573" s="87" t="s">
        <v>41</v>
      </c>
      <c r="D573" s="139">
        <v>350</v>
      </c>
    </row>
    <row r="574" spans="1:5" s="14" customFormat="1" x14ac:dyDescent="0.2">
      <c r="A574" s="51" t="s">
        <v>69</v>
      </c>
      <c r="B574" s="15" t="s">
        <v>231</v>
      </c>
      <c r="C574" s="115"/>
      <c r="D574" s="140">
        <f>SUM(D575+D580)</f>
        <v>33490</v>
      </c>
      <c r="E574" s="28" t="s">
        <v>243</v>
      </c>
    </row>
    <row r="575" spans="1:5" s="14" customFormat="1" x14ac:dyDescent="0.2">
      <c r="A575" s="51"/>
      <c r="B575" s="15">
        <v>50</v>
      </c>
      <c r="C575" s="88" t="s">
        <v>19</v>
      </c>
      <c r="D575" s="140">
        <f>SUM(D576+D579)</f>
        <v>14396</v>
      </c>
    </row>
    <row r="576" spans="1:5" s="14" customFormat="1" x14ac:dyDescent="0.2">
      <c r="A576" s="51"/>
      <c r="B576" s="10">
        <v>500</v>
      </c>
      <c r="C576" s="87" t="s">
        <v>212</v>
      </c>
      <c r="D576" s="139">
        <f>SUM(D577:D578)</f>
        <v>10760</v>
      </c>
    </row>
    <row r="577" spans="1:5" s="14" customFormat="1" x14ac:dyDescent="0.2">
      <c r="A577" s="51"/>
      <c r="B577" s="10">
        <v>5002</v>
      </c>
      <c r="C577" s="87" t="s">
        <v>220</v>
      </c>
      <c r="D577" s="139">
        <v>10080</v>
      </c>
    </row>
    <row r="578" spans="1:5" s="14" customFormat="1" x14ac:dyDescent="0.2">
      <c r="A578" s="51"/>
      <c r="B578" s="10">
        <v>5005</v>
      </c>
      <c r="C578" s="87" t="s">
        <v>254</v>
      </c>
      <c r="D578" s="139">
        <v>680</v>
      </c>
    </row>
    <row r="579" spans="1:5" s="14" customFormat="1" x14ac:dyDescent="0.2">
      <c r="A579" s="51"/>
      <c r="B579" s="10">
        <v>506</v>
      </c>
      <c r="C579" s="87" t="s">
        <v>213</v>
      </c>
      <c r="D579" s="139">
        <v>3636</v>
      </c>
    </row>
    <row r="580" spans="1:5" s="14" customFormat="1" x14ac:dyDescent="0.2">
      <c r="A580" s="51"/>
      <c r="B580" s="15">
        <v>55</v>
      </c>
      <c r="C580" s="88" t="s">
        <v>20</v>
      </c>
      <c r="D580" s="140">
        <f>SUM(D581:D582)</f>
        <v>19094</v>
      </c>
    </row>
    <row r="581" spans="1:5" s="14" customFormat="1" x14ac:dyDescent="0.2">
      <c r="A581" s="51"/>
      <c r="B581" s="10">
        <v>5500</v>
      </c>
      <c r="C581" s="87" t="s">
        <v>21</v>
      </c>
      <c r="D581" s="139">
        <v>18700</v>
      </c>
    </row>
    <row r="582" spans="1:5" s="14" customFormat="1" ht="13.5" thickBot="1" x14ac:dyDescent="0.25">
      <c r="A582" s="51"/>
      <c r="B582" s="10">
        <v>5504</v>
      </c>
      <c r="C582" s="87" t="s">
        <v>23</v>
      </c>
      <c r="D582" s="158">
        <v>394</v>
      </c>
    </row>
    <row r="583" spans="1:5" ht="13.5" thickBot="1" x14ac:dyDescent="0.25">
      <c r="A583" s="72" t="s">
        <v>70</v>
      </c>
      <c r="B583" s="7" t="s">
        <v>163</v>
      </c>
      <c r="C583" s="114"/>
      <c r="D583" s="156">
        <f>D584+D604+D622+D626+D647+D671+D679+D687+D690+D693+D716+D739+D744+D749+D754+D759+D783+D786+D808+D812+D815+D820+D824+D828+D832+D835+D846+D855+D858+D869</f>
        <v>4787450</v>
      </c>
    </row>
    <row r="584" spans="1:5" s="14" customFormat="1" x14ac:dyDescent="0.2">
      <c r="A584" s="75" t="s">
        <v>71</v>
      </c>
      <c r="B584" s="24" t="s">
        <v>102</v>
      </c>
      <c r="C584" s="117"/>
      <c r="D584" s="159">
        <f>SUM(D585+D589+D601)</f>
        <v>433107</v>
      </c>
      <c r="E584" s="3" t="s">
        <v>239</v>
      </c>
    </row>
    <row r="585" spans="1:5" s="14" customFormat="1" x14ac:dyDescent="0.2">
      <c r="A585" s="51"/>
      <c r="B585" s="15">
        <v>50</v>
      </c>
      <c r="C585" s="88" t="s">
        <v>19</v>
      </c>
      <c r="D585" s="140">
        <f>SUM(D586+D588)</f>
        <v>335943</v>
      </c>
    </row>
    <row r="586" spans="1:5" s="14" customFormat="1" x14ac:dyDescent="0.2">
      <c r="A586" s="51"/>
      <c r="B586" s="10">
        <v>500</v>
      </c>
      <c r="C586" s="87" t="s">
        <v>212</v>
      </c>
      <c r="D586" s="139">
        <f>SUM(D587)</f>
        <v>251079</v>
      </c>
    </row>
    <row r="587" spans="1:5" s="14" customFormat="1" x14ac:dyDescent="0.2">
      <c r="A587" s="51"/>
      <c r="B587" s="10">
        <v>5002</v>
      </c>
      <c r="C587" s="87" t="s">
        <v>220</v>
      </c>
      <c r="D587" s="139">
        <v>251079</v>
      </c>
    </row>
    <row r="588" spans="1:5" s="14" customFormat="1" x14ac:dyDescent="0.2">
      <c r="A588" s="51"/>
      <c r="B588" s="10">
        <v>506</v>
      </c>
      <c r="C588" s="87" t="s">
        <v>213</v>
      </c>
      <c r="D588" s="139">
        <v>84864</v>
      </c>
    </row>
    <row r="589" spans="1:5" s="14" customFormat="1" x14ac:dyDescent="0.2">
      <c r="A589" s="51"/>
      <c r="B589" s="15">
        <v>55</v>
      </c>
      <c r="C589" s="88" t="s">
        <v>20</v>
      </c>
      <c r="D589" s="140">
        <f>SUM(D590:D600)</f>
        <v>89560</v>
      </c>
    </row>
    <row r="590" spans="1:5" s="14" customFormat="1" x14ac:dyDescent="0.2">
      <c r="A590" s="51"/>
      <c r="B590" s="10">
        <v>5500</v>
      </c>
      <c r="C590" s="87" t="s">
        <v>21</v>
      </c>
      <c r="D590" s="139">
        <v>1000</v>
      </c>
    </row>
    <row r="591" spans="1:5" s="14" customFormat="1" x14ac:dyDescent="0.2">
      <c r="A591" s="51"/>
      <c r="B591" s="10">
        <v>5504</v>
      </c>
      <c r="C591" s="87" t="s">
        <v>23</v>
      </c>
      <c r="D591" s="139">
        <v>2500</v>
      </c>
    </row>
    <row r="592" spans="1:5" s="14" customFormat="1" x14ac:dyDescent="0.2">
      <c r="A592" s="51"/>
      <c r="B592" s="10">
        <v>5511</v>
      </c>
      <c r="C592" s="87" t="s">
        <v>214</v>
      </c>
      <c r="D592" s="139">
        <v>40500</v>
      </c>
    </row>
    <row r="593" spans="1:5" s="14" customFormat="1" x14ac:dyDescent="0.2">
      <c r="A593" s="51"/>
      <c r="B593" s="10">
        <v>5513</v>
      </c>
      <c r="C593" s="87" t="s">
        <v>24</v>
      </c>
      <c r="D593" s="139">
        <v>100</v>
      </c>
    </row>
    <row r="594" spans="1:5" s="14" customFormat="1" x14ac:dyDescent="0.2">
      <c r="A594" s="51"/>
      <c r="B594" s="10">
        <v>5514</v>
      </c>
      <c r="C594" s="87" t="s">
        <v>215</v>
      </c>
      <c r="D594" s="139">
        <v>3675</v>
      </c>
    </row>
    <row r="595" spans="1:5" s="14" customFormat="1" x14ac:dyDescent="0.2">
      <c r="A595" s="51"/>
      <c r="B595" s="10">
        <v>5515</v>
      </c>
      <c r="C595" s="87" t="s">
        <v>25</v>
      </c>
      <c r="D595" s="139">
        <v>4700</v>
      </c>
    </row>
    <row r="596" spans="1:5" s="14" customFormat="1" x14ac:dyDescent="0.2">
      <c r="A596" s="51"/>
      <c r="B596" s="10">
        <v>5521</v>
      </c>
      <c r="C596" s="87" t="s">
        <v>115</v>
      </c>
      <c r="D596" s="139">
        <v>19500</v>
      </c>
    </row>
    <row r="597" spans="1:5" s="14" customFormat="1" x14ac:dyDescent="0.2">
      <c r="A597" s="51"/>
      <c r="B597" s="10">
        <v>5522</v>
      </c>
      <c r="C597" s="87" t="s">
        <v>86</v>
      </c>
      <c r="D597" s="139">
        <v>220</v>
      </c>
    </row>
    <row r="598" spans="1:5" s="14" customFormat="1" x14ac:dyDescent="0.2">
      <c r="A598" s="51"/>
      <c r="B598" s="10">
        <v>5524</v>
      </c>
      <c r="C598" s="87" t="s">
        <v>27</v>
      </c>
      <c r="D598" s="139">
        <v>16580</v>
      </c>
    </row>
    <row r="599" spans="1:5" s="14" customFormat="1" x14ac:dyDescent="0.2">
      <c r="A599" s="51"/>
      <c r="B599" s="10">
        <v>5525</v>
      </c>
      <c r="C599" s="87" t="s">
        <v>41</v>
      </c>
      <c r="D599" s="139">
        <v>685</v>
      </c>
    </row>
    <row r="600" spans="1:5" s="14" customFormat="1" x14ac:dyDescent="0.2">
      <c r="A600" s="51"/>
      <c r="B600" s="10">
        <v>5532</v>
      </c>
      <c r="C600" s="87" t="s">
        <v>84</v>
      </c>
      <c r="D600" s="139">
        <v>100</v>
      </c>
    </row>
    <row r="601" spans="1:5" x14ac:dyDescent="0.2">
      <c r="A601" s="53"/>
      <c r="B601" s="15">
        <v>15</v>
      </c>
      <c r="C601" s="88" t="s">
        <v>256</v>
      </c>
      <c r="D601" s="140">
        <f>SUM(D602)</f>
        <v>7604</v>
      </c>
      <c r="E601" s="3" t="s">
        <v>238</v>
      </c>
    </row>
    <row r="602" spans="1:5" x14ac:dyDescent="0.2">
      <c r="A602" s="53"/>
      <c r="B602" s="10">
        <v>1551</v>
      </c>
      <c r="C602" s="87" t="s">
        <v>230</v>
      </c>
      <c r="D602" s="139">
        <f>SUM(D603)</f>
        <v>7604</v>
      </c>
    </row>
    <row r="603" spans="1:5" ht="25.5" x14ac:dyDescent="0.2">
      <c r="A603" s="53"/>
      <c r="B603" s="10"/>
      <c r="C603" s="108" t="s">
        <v>355</v>
      </c>
      <c r="D603" s="139">
        <v>7604</v>
      </c>
    </row>
    <row r="604" spans="1:5" s="18" customFormat="1" ht="13.5" x14ac:dyDescent="0.25">
      <c r="A604" s="51" t="s">
        <v>71</v>
      </c>
      <c r="B604" s="15" t="s">
        <v>103</v>
      </c>
      <c r="C604" s="115"/>
      <c r="D604" s="140">
        <f>SUM(D605+D609)</f>
        <v>272660</v>
      </c>
      <c r="E604" s="3" t="s">
        <v>239</v>
      </c>
    </row>
    <row r="605" spans="1:5" s="14" customFormat="1" x14ac:dyDescent="0.2">
      <c r="A605" s="51"/>
      <c r="B605" s="15">
        <v>50</v>
      </c>
      <c r="C605" s="88" t="s">
        <v>19</v>
      </c>
      <c r="D605" s="140">
        <f>SUM(D606+D608)</f>
        <v>212690</v>
      </c>
    </row>
    <row r="606" spans="1:5" s="14" customFormat="1" x14ac:dyDescent="0.2">
      <c r="A606" s="51"/>
      <c r="B606" s="10">
        <v>500</v>
      </c>
      <c r="C606" s="87" t="s">
        <v>212</v>
      </c>
      <c r="D606" s="139">
        <f>SUM(D607)</f>
        <v>158961</v>
      </c>
    </row>
    <row r="607" spans="1:5" s="14" customFormat="1" x14ac:dyDescent="0.2">
      <c r="A607" s="51"/>
      <c r="B607" s="10">
        <v>5002</v>
      </c>
      <c r="C607" s="87" t="s">
        <v>220</v>
      </c>
      <c r="D607" s="139">
        <v>158961</v>
      </c>
    </row>
    <row r="608" spans="1:5" s="14" customFormat="1" x14ac:dyDescent="0.2">
      <c r="A608" s="51"/>
      <c r="B608" s="10">
        <v>506</v>
      </c>
      <c r="C608" s="87" t="s">
        <v>213</v>
      </c>
      <c r="D608" s="139">
        <v>53729</v>
      </c>
    </row>
    <row r="609" spans="1:5" s="14" customFormat="1" x14ac:dyDescent="0.2">
      <c r="A609" s="51"/>
      <c r="B609" s="15">
        <v>55</v>
      </c>
      <c r="C609" s="88" t="s">
        <v>20</v>
      </c>
      <c r="D609" s="140">
        <f>SUM(D610:D621)</f>
        <v>59970</v>
      </c>
    </row>
    <row r="610" spans="1:5" s="14" customFormat="1" x14ac:dyDescent="0.2">
      <c r="A610" s="51"/>
      <c r="B610" s="10">
        <v>5500</v>
      </c>
      <c r="C610" s="87" t="s">
        <v>21</v>
      </c>
      <c r="D610" s="139">
        <v>1500</v>
      </c>
    </row>
    <row r="611" spans="1:5" s="14" customFormat="1" x14ac:dyDescent="0.2">
      <c r="A611" s="51"/>
      <c r="B611" s="10">
        <v>5504</v>
      </c>
      <c r="C611" s="87" t="s">
        <v>23</v>
      </c>
      <c r="D611" s="139">
        <v>600</v>
      </c>
    </row>
    <row r="612" spans="1:5" s="14" customFormat="1" x14ac:dyDescent="0.2">
      <c r="A612" s="51"/>
      <c r="B612" s="10">
        <v>5511</v>
      </c>
      <c r="C612" s="87" t="s">
        <v>214</v>
      </c>
      <c r="D612" s="139">
        <v>26872</v>
      </c>
    </row>
    <row r="613" spans="1:5" s="14" customFormat="1" x14ac:dyDescent="0.2">
      <c r="A613" s="51"/>
      <c r="B613" s="10">
        <v>5513</v>
      </c>
      <c r="C613" s="87" t="s">
        <v>24</v>
      </c>
      <c r="D613" s="139">
        <v>650</v>
      </c>
    </row>
    <row r="614" spans="1:5" s="14" customFormat="1" x14ac:dyDescent="0.2">
      <c r="A614" s="51"/>
      <c r="B614" s="10">
        <v>5514</v>
      </c>
      <c r="C614" s="87" t="s">
        <v>215</v>
      </c>
      <c r="D614" s="139">
        <v>1743</v>
      </c>
    </row>
    <row r="615" spans="1:5" s="14" customFormat="1" x14ac:dyDescent="0.2">
      <c r="A615" s="51"/>
      <c r="B615" s="10">
        <v>5515</v>
      </c>
      <c r="C615" s="87" t="s">
        <v>25</v>
      </c>
      <c r="D615" s="139">
        <v>1021</v>
      </c>
    </row>
    <row r="616" spans="1:5" s="14" customFormat="1" x14ac:dyDescent="0.2">
      <c r="A616" s="51"/>
      <c r="B616" s="10">
        <v>5521</v>
      </c>
      <c r="C616" s="87" t="s">
        <v>115</v>
      </c>
      <c r="D616" s="139">
        <v>14400</v>
      </c>
    </row>
    <row r="617" spans="1:5" s="14" customFormat="1" x14ac:dyDescent="0.2">
      <c r="A617" s="51"/>
      <c r="B617" s="10">
        <v>5522</v>
      </c>
      <c r="C617" s="87" t="s">
        <v>86</v>
      </c>
      <c r="D617" s="139">
        <v>120</v>
      </c>
    </row>
    <row r="618" spans="1:5" s="14" customFormat="1" x14ac:dyDescent="0.2">
      <c r="A618" s="51"/>
      <c r="B618" s="10">
        <v>5524</v>
      </c>
      <c r="C618" s="87" t="s">
        <v>27</v>
      </c>
      <c r="D618" s="139">
        <v>11844</v>
      </c>
    </row>
    <row r="619" spans="1:5" s="14" customFormat="1" x14ac:dyDescent="0.2">
      <c r="A619" s="51"/>
      <c r="B619" s="10">
        <v>5525</v>
      </c>
      <c r="C619" s="87" t="s">
        <v>41</v>
      </c>
      <c r="D619" s="139">
        <v>500</v>
      </c>
    </row>
    <row r="620" spans="1:5" s="14" customFormat="1" x14ac:dyDescent="0.2">
      <c r="A620" s="51"/>
      <c r="B620" s="10">
        <v>5532</v>
      </c>
      <c r="C620" s="87" t="s">
        <v>84</v>
      </c>
      <c r="D620" s="139">
        <v>120</v>
      </c>
    </row>
    <row r="621" spans="1:5" x14ac:dyDescent="0.2">
      <c r="A621" s="53"/>
      <c r="B621" s="10">
        <v>5540</v>
      </c>
      <c r="C621" s="87" t="s">
        <v>229</v>
      </c>
      <c r="D621" s="139">
        <v>600</v>
      </c>
    </row>
    <row r="622" spans="1:5" x14ac:dyDescent="0.2">
      <c r="A622" s="51" t="s">
        <v>71</v>
      </c>
      <c r="B622" s="15" t="s">
        <v>404</v>
      </c>
      <c r="C622" s="115"/>
      <c r="D622" s="140">
        <f>SUM(D623)</f>
        <v>10000</v>
      </c>
      <c r="E622" s="3" t="s">
        <v>247</v>
      </c>
    </row>
    <row r="623" spans="1:5" x14ac:dyDescent="0.2">
      <c r="A623" s="53"/>
      <c r="B623" s="15">
        <v>55</v>
      </c>
      <c r="C623" s="88" t="s">
        <v>20</v>
      </c>
      <c r="D623" s="140">
        <f>SUM(D624)</f>
        <v>10000</v>
      </c>
    </row>
    <row r="624" spans="1:5" x14ac:dyDescent="0.2">
      <c r="A624" s="53"/>
      <c r="B624" s="10">
        <v>5515</v>
      </c>
      <c r="C624" s="87" t="s">
        <v>25</v>
      </c>
      <c r="D624" s="139">
        <f>SUM(D625)</f>
        <v>10000</v>
      </c>
    </row>
    <row r="625" spans="1:5" x14ac:dyDescent="0.2">
      <c r="A625" s="53"/>
      <c r="B625" s="10"/>
      <c r="C625" s="87" t="s">
        <v>405</v>
      </c>
      <c r="D625" s="139">
        <v>10000</v>
      </c>
    </row>
    <row r="626" spans="1:5" s="18" customFormat="1" ht="13.5" x14ac:dyDescent="0.25">
      <c r="A626" s="51" t="s">
        <v>71</v>
      </c>
      <c r="B626" s="15" t="s">
        <v>104</v>
      </c>
      <c r="C626" s="115"/>
      <c r="D626" s="140">
        <f>SUM(D627+D631+D644)</f>
        <v>158884</v>
      </c>
      <c r="E626" s="3" t="s">
        <v>239</v>
      </c>
    </row>
    <row r="627" spans="1:5" s="14" customFormat="1" x14ac:dyDescent="0.2">
      <c r="A627" s="51"/>
      <c r="B627" s="15">
        <v>50</v>
      </c>
      <c r="C627" s="88" t="s">
        <v>19</v>
      </c>
      <c r="D627" s="140">
        <f>SUM(D628+D630)</f>
        <v>107514</v>
      </c>
    </row>
    <row r="628" spans="1:5" s="14" customFormat="1" x14ac:dyDescent="0.2">
      <c r="A628" s="51"/>
      <c r="B628" s="10">
        <v>500</v>
      </c>
      <c r="C628" s="87" t="s">
        <v>212</v>
      </c>
      <c r="D628" s="139">
        <f>SUM(D629)</f>
        <v>80354</v>
      </c>
    </row>
    <row r="629" spans="1:5" s="14" customFormat="1" x14ac:dyDescent="0.2">
      <c r="A629" s="51"/>
      <c r="B629" s="10">
        <v>5002</v>
      </c>
      <c r="C629" s="87" t="s">
        <v>220</v>
      </c>
      <c r="D629" s="139">
        <v>80354</v>
      </c>
    </row>
    <row r="630" spans="1:5" s="14" customFormat="1" x14ac:dyDescent="0.2">
      <c r="A630" s="51"/>
      <c r="B630" s="10">
        <v>506</v>
      </c>
      <c r="C630" s="87" t="s">
        <v>213</v>
      </c>
      <c r="D630" s="139">
        <v>27160</v>
      </c>
    </row>
    <row r="631" spans="1:5" s="14" customFormat="1" x14ac:dyDescent="0.2">
      <c r="A631" s="51"/>
      <c r="B631" s="15">
        <v>55</v>
      </c>
      <c r="C631" s="88" t="s">
        <v>20</v>
      </c>
      <c r="D631" s="140">
        <f>SUM(D632:D643)</f>
        <v>44611</v>
      </c>
    </row>
    <row r="632" spans="1:5" s="14" customFormat="1" x14ac:dyDescent="0.2">
      <c r="A632" s="51"/>
      <c r="B632" s="10">
        <v>5500</v>
      </c>
      <c r="C632" s="87" t="s">
        <v>21</v>
      </c>
      <c r="D632" s="139">
        <v>1680</v>
      </c>
    </row>
    <row r="633" spans="1:5" s="14" customFormat="1" x14ac:dyDescent="0.2">
      <c r="A633" s="51"/>
      <c r="B633" s="10">
        <v>5504</v>
      </c>
      <c r="C633" s="87" t="s">
        <v>23</v>
      </c>
      <c r="D633" s="139">
        <v>500</v>
      </c>
    </row>
    <row r="634" spans="1:5" s="14" customFormat="1" x14ac:dyDescent="0.2">
      <c r="A634" s="51"/>
      <c r="B634" s="10">
        <v>5511</v>
      </c>
      <c r="C634" s="87" t="s">
        <v>214</v>
      </c>
      <c r="D634" s="139">
        <v>30982</v>
      </c>
    </row>
    <row r="635" spans="1:5" s="14" customFormat="1" x14ac:dyDescent="0.2">
      <c r="A635" s="51"/>
      <c r="B635" s="10">
        <v>5514</v>
      </c>
      <c r="C635" s="87" t="s">
        <v>215</v>
      </c>
      <c r="D635" s="139">
        <v>870</v>
      </c>
    </row>
    <row r="636" spans="1:5" s="14" customFormat="1" x14ac:dyDescent="0.2">
      <c r="A636" s="51"/>
      <c r="B636" s="10">
        <v>5515</v>
      </c>
      <c r="C636" s="87" t="s">
        <v>25</v>
      </c>
      <c r="D636" s="139">
        <v>1338</v>
      </c>
    </row>
    <row r="637" spans="1:5" s="14" customFormat="1" x14ac:dyDescent="0.2">
      <c r="A637" s="51"/>
      <c r="B637" s="10">
        <v>5521</v>
      </c>
      <c r="C637" s="87" t="s">
        <v>115</v>
      </c>
      <c r="D637" s="139">
        <v>4650</v>
      </c>
    </row>
    <row r="638" spans="1:5" s="14" customFormat="1" x14ac:dyDescent="0.2">
      <c r="A638" s="51"/>
      <c r="B638" s="10">
        <v>5522</v>
      </c>
      <c r="C638" s="87" t="s">
        <v>86</v>
      </c>
      <c r="D638" s="139">
        <v>60</v>
      </c>
    </row>
    <row r="639" spans="1:5" s="14" customFormat="1" x14ac:dyDescent="0.2">
      <c r="A639" s="51"/>
      <c r="B639" s="10">
        <v>5524</v>
      </c>
      <c r="C639" s="87" t="s">
        <v>27</v>
      </c>
      <c r="D639" s="139">
        <v>3701</v>
      </c>
    </row>
    <row r="640" spans="1:5" s="14" customFormat="1" x14ac:dyDescent="0.2">
      <c r="A640" s="51"/>
      <c r="B640" s="10">
        <v>5525</v>
      </c>
      <c r="C640" s="87" t="s">
        <v>41</v>
      </c>
      <c r="D640" s="139">
        <v>300</v>
      </c>
    </row>
    <row r="641" spans="1:5" s="14" customFormat="1" x14ac:dyDescent="0.2">
      <c r="A641" s="51"/>
      <c r="B641" s="10">
        <v>5532</v>
      </c>
      <c r="C641" s="87" t="s">
        <v>84</v>
      </c>
      <c r="D641" s="139">
        <v>80</v>
      </c>
    </row>
    <row r="642" spans="1:5" s="14" customFormat="1" x14ac:dyDescent="0.2">
      <c r="A642" s="51"/>
      <c r="B642" s="10">
        <v>5539</v>
      </c>
      <c r="C642" s="87" t="s">
        <v>232</v>
      </c>
      <c r="D642" s="139">
        <v>50</v>
      </c>
    </row>
    <row r="643" spans="1:5" s="14" customFormat="1" x14ac:dyDescent="0.2">
      <c r="A643" s="51"/>
      <c r="B643" s="10">
        <v>5540</v>
      </c>
      <c r="C643" s="87" t="s">
        <v>229</v>
      </c>
      <c r="D643" s="139">
        <v>400</v>
      </c>
    </row>
    <row r="644" spans="1:5" s="14" customFormat="1" x14ac:dyDescent="0.2">
      <c r="A644" s="51"/>
      <c r="B644" s="15">
        <v>15</v>
      </c>
      <c r="C644" s="88" t="s">
        <v>256</v>
      </c>
      <c r="D644" s="140">
        <f>SUM(D645)</f>
        <v>6759</v>
      </c>
      <c r="E644" s="3" t="s">
        <v>238</v>
      </c>
    </row>
    <row r="645" spans="1:5" s="14" customFormat="1" x14ac:dyDescent="0.2">
      <c r="A645" s="51"/>
      <c r="B645" s="10">
        <v>1551</v>
      </c>
      <c r="C645" s="87" t="s">
        <v>230</v>
      </c>
      <c r="D645" s="139">
        <f>SUM(D646)</f>
        <v>6759</v>
      </c>
    </row>
    <row r="646" spans="1:5" s="14" customFormat="1" x14ac:dyDescent="0.2">
      <c r="A646" s="51"/>
      <c r="B646" s="10"/>
      <c r="C646" s="108" t="s">
        <v>356</v>
      </c>
      <c r="D646" s="139">
        <v>6759</v>
      </c>
    </row>
    <row r="647" spans="1:5" s="18" customFormat="1" ht="13.5" x14ac:dyDescent="0.25">
      <c r="A647" s="51" t="s">
        <v>71</v>
      </c>
      <c r="B647" s="15" t="s">
        <v>187</v>
      </c>
      <c r="C647" s="115"/>
      <c r="D647" s="140">
        <f>SUM(D648+D653+D666)</f>
        <v>264844</v>
      </c>
      <c r="E647" s="3" t="s">
        <v>239</v>
      </c>
    </row>
    <row r="648" spans="1:5" s="14" customFormat="1" x14ac:dyDescent="0.2">
      <c r="A648" s="51"/>
      <c r="B648" s="15">
        <v>50</v>
      </c>
      <c r="C648" s="88" t="s">
        <v>19</v>
      </c>
      <c r="D648" s="140">
        <f>SUM(D649+D651+D652)</f>
        <v>143665</v>
      </c>
    </row>
    <row r="649" spans="1:5" s="14" customFormat="1" x14ac:dyDescent="0.2">
      <c r="A649" s="51"/>
      <c r="B649" s="10">
        <v>500</v>
      </c>
      <c r="C649" s="87" t="s">
        <v>212</v>
      </c>
      <c r="D649" s="139">
        <f>SUM(D650)</f>
        <v>107032</v>
      </c>
    </row>
    <row r="650" spans="1:5" s="14" customFormat="1" x14ac:dyDescent="0.2">
      <c r="A650" s="51"/>
      <c r="B650" s="10">
        <v>5002</v>
      </c>
      <c r="C650" s="87" t="s">
        <v>220</v>
      </c>
      <c r="D650" s="139">
        <v>107032</v>
      </c>
    </row>
    <row r="651" spans="1:5" s="14" customFormat="1" x14ac:dyDescent="0.2">
      <c r="A651" s="51"/>
      <c r="B651" s="10">
        <v>505</v>
      </c>
      <c r="C651" s="87" t="s">
        <v>85</v>
      </c>
      <c r="D651" s="139">
        <v>274</v>
      </c>
    </row>
    <row r="652" spans="1:5" s="14" customFormat="1" x14ac:dyDescent="0.2">
      <c r="A652" s="51"/>
      <c r="B652" s="10">
        <v>506</v>
      </c>
      <c r="C652" s="87" t="s">
        <v>213</v>
      </c>
      <c r="D652" s="139">
        <v>36359</v>
      </c>
    </row>
    <row r="653" spans="1:5" s="14" customFormat="1" x14ac:dyDescent="0.2">
      <c r="A653" s="51"/>
      <c r="B653" s="15">
        <v>55</v>
      </c>
      <c r="C653" s="88" t="s">
        <v>20</v>
      </c>
      <c r="D653" s="140">
        <f>SUM(D654:D665)</f>
        <v>57100</v>
      </c>
    </row>
    <row r="654" spans="1:5" s="14" customFormat="1" x14ac:dyDescent="0.2">
      <c r="A654" s="51"/>
      <c r="B654" s="10">
        <v>5500</v>
      </c>
      <c r="C654" s="87" t="s">
        <v>21</v>
      </c>
      <c r="D654" s="139">
        <v>737</v>
      </c>
    </row>
    <row r="655" spans="1:5" s="14" customFormat="1" x14ac:dyDescent="0.2">
      <c r="A655" s="51"/>
      <c r="B655" s="10">
        <v>5504</v>
      </c>
      <c r="C655" s="87" t="s">
        <v>23</v>
      </c>
      <c r="D655" s="139">
        <v>2260</v>
      </c>
    </row>
    <row r="656" spans="1:5" s="14" customFormat="1" x14ac:dyDescent="0.2">
      <c r="A656" s="51"/>
      <c r="B656" s="10">
        <v>5511</v>
      </c>
      <c r="C656" s="87" t="s">
        <v>214</v>
      </c>
      <c r="D656" s="139">
        <v>37317</v>
      </c>
    </row>
    <row r="657" spans="1:5" s="14" customFormat="1" x14ac:dyDescent="0.2">
      <c r="A657" s="51"/>
      <c r="B657" s="10">
        <v>5513</v>
      </c>
      <c r="C657" s="87" t="s">
        <v>24</v>
      </c>
      <c r="D657" s="139">
        <v>2000</v>
      </c>
    </row>
    <row r="658" spans="1:5" s="14" customFormat="1" x14ac:dyDescent="0.2">
      <c r="A658" s="51"/>
      <c r="B658" s="10">
        <v>5514</v>
      </c>
      <c r="C658" s="87" t="s">
        <v>215</v>
      </c>
      <c r="D658" s="139">
        <v>510</v>
      </c>
    </row>
    <row r="659" spans="1:5" s="14" customFormat="1" x14ac:dyDescent="0.2">
      <c r="A659" s="51"/>
      <c r="B659" s="10">
        <v>5515</v>
      </c>
      <c r="C659" s="87" t="s">
        <v>25</v>
      </c>
      <c r="D659" s="139">
        <v>850</v>
      </c>
    </row>
    <row r="660" spans="1:5" s="14" customFormat="1" x14ac:dyDescent="0.2">
      <c r="A660" s="51"/>
      <c r="B660" s="10">
        <v>5521</v>
      </c>
      <c r="C660" s="87" t="s">
        <v>115</v>
      </c>
      <c r="D660" s="139">
        <v>7500</v>
      </c>
    </row>
    <row r="661" spans="1:5" s="14" customFormat="1" x14ac:dyDescent="0.2">
      <c r="A661" s="51"/>
      <c r="B661" s="10">
        <v>5522</v>
      </c>
      <c r="C661" s="87" t="s">
        <v>86</v>
      </c>
      <c r="D661" s="139">
        <v>60</v>
      </c>
    </row>
    <row r="662" spans="1:5" s="14" customFormat="1" x14ac:dyDescent="0.2">
      <c r="A662" s="51"/>
      <c r="B662" s="10">
        <v>5524</v>
      </c>
      <c r="C662" s="87" t="s">
        <v>27</v>
      </c>
      <c r="D662" s="139">
        <v>4886</v>
      </c>
    </row>
    <row r="663" spans="1:5" s="14" customFormat="1" x14ac:dyDescent="0.2">
      <c r="A663" s="51"/>
      <c r="B663" s="10">
        <v>5525</v>
      </c>
      <c r="C663" s="87" t="s">
        <v>41</v>
      </c>
      <c r="D663" s="139">
        <v>670</v>
      </c>
    </row>
    <row r="664" spans="1:5" s="14" customFormat="1" x14ac:dyDescent="0.2">
      <c r="A664" s="51"/>
      <c r="B664" s="10">
        <v>5532</v>
      </c>
      <c r="C664" s="87" t="s">
        <v>84</v>
      </c>
      <c r="D664" s="139">
        <v>60</v>
      </c>
    </row>
    <row r="665" spans="1:5" s="14" customFormat="1" x14ac:dyDescent="0.2">
      <c r="A665" s="51"/>
      <c r="B665" s="10">
        <v>5540</v>
      </c>
      <c r="C665" s="87" t="s">
        <v>229</v>
      </c>
      <c r="D665" s="139">
        <v>250</v>
      </c>
    </row>
    <row r="666" spans="1:5" s="14" customFormat="1" x14ac:dyDescent="0.2">
      <c r="A666" s="51"/>
      <c r="B666" s="15">
        <v>15</v>
      </c>
      <c r="C666" s="88" t="s">
        <v>256</v>
      </c>
      <c r="D666" s="140">
        <f>SUM(D667)</f>
        <v>64079</v>
      </c>
      <c r="E666" s="3" t="s">
        <v>238</v>
      </c>
    </row>
    <row r="667" spans="1:5" s="14" customFormat="1" x14ac:dyDescent="0.2">
      <c r="A667" s="51"/>
      <c r="B667" s="10">
        <v>1551</v>
      </c>
      <c r="C667" s="87" t="s">
        <v>230</v>
      </c>
      <c r="D667" s="139">
        <f>SUM(D668:D670)</f>
        <v>64079</v>
      </c>
    </row>
    <row r="668" spans="1:5" s="14" customFormat="1" x14ac:dyDescent="0.2">
      <c r="A668" s="51"/>
      <c r="B668" s="10"/>
      <c r="C668" s="108" t="s">
        <v>357</v>
      </c>
      <c r="D668" s="139">
        <v>37650</v>
      </c>
    </row>
    <row r="669" spans="1:5" s="14" customFormat="1" x14ac:dyDescent="0.2">
      <c r="A669" s="51"/>
      <c r="B669" s="10"/>
      <c r="C669" s="108" t="s">
        <v>358</v>
      </c>
      <c r="D669" s="139">
        <v>7429</v>
      </c>
    </row>
    <row r="670" spans="1:5" s="14" customFormat="1" ht="25.5" x14ac:dyDescent="0.2">
      <c r="A670" s="51"/>
      <c r="B670" s="10"/>
      <c r="C670" s="108" t="s">
        <v>408</v>
      </c>
      <c r="D670" s="139">
        <v>19000</v>
      </c>
    </row>
    <row r="671" spans="1:5" s="14" customFormat="1" x14ac:dyDescent="0.2">
      <c r="A671" s="51" t="s">
        <v>71</v>
      </c>
      <c r="B671" s="15" t="s">
        <v>289</v>
      </c>
      <c r="C671" s="115"/>
      <c r="D671" s="140">
        <f>SUM(D672+D676)</f>
        <v>70457</v>
      </c>
      <c r="E671" s="3" t="s">
        <v>239</v>
      </c>
    </row>
    <row r="672" spans="1:5" s="14" customFormat="1" x14ac:dyDescent="0.2">
      <c r="A672" s="51"/>
      <c r="B672" s="15">
        <v>50</v>
      </c>
      <c r="C672" s="88" t="s">
        <v>19</v>
      </c>
      <c r="D672" s="140">
        <f>SUM(D673+D675)</f>
        <v>60988</v>
      </c>
    </row>
    <row r="673" spans="1:5" s="14" customFormat="1" x14ac:dyDescent="0.2">
      <c r="A673" s="51"/>
      <c r="B673" s="10">
        <v>500</v>
      </c>
      <c r="C673" s="87" t="s">
        <v>212</v>
      </c>
      <c r="D673" s="139">
        <f>SUM(D674)</f>
        <v>45581</v>
      </c>
    </row>
    <row r="674" spans="1:5" s="14" customFormat="1" x14ac:dyDescent="0.2">
      <c r="A674" s="51"/>
      <c r="B674" s="10">
        <v>5002</v>
      </c>
      <c r="C674" s="87" t="s">
        <v>288</v>
      </c>
      <c r="D674" s="139">
        <v>45581</v>
      </c>
    </row>
    <row r="675" spans="1:5" s="14" customFormat="1" x14ac:dyDescent="0.2">
      <c r="A675" s="51"/>
      <c r="B675" s="10">
        <v>506</v>
      </c>
      <c r="C675" s="87" t="s">
        <v>213</v>
      </c>
      <c r="D675" s="139">
        <v>15407</v>
      </c>
    </row>
    <row r="676" spans="1:5" s="14" customFormat="1" x14ac:dyDescent="0.2">
      <c r="A676" s="51"/>
      <c r="B676" s="15">
        <v>55</v>
      </c>
      <c r="C676" s="88" t="s">
        <v>20</v>
      </c>
      <c r="D676" s="161">
        <f>SUM(D677:D678)</f>
        <v>9469</v>
      </c>
    </row>
    <row r="677" spans="1:5" s="14" customFormat="1" x14ac:dyDescent="0.2">
      <c r="A677" s="51"/>
      <c r="B677" s="10">
        <v>5521</v>
      </c>
      <c r="C677" s="87" t="s">
        <v>115</v>
      </c>
      <c r="D677" s="160">
        <v>5472</v>
      </c>
    </row>
    <row r="678" spans="1:5" s="14" customFormat="1" x14ac:dyDescent="0.2">
      <c r="A678" s="51"/>
      <c r="B678" s="10">
        <v>5524</v>
      </c>
      <c r="C678" s="87" t="s">
        <v>27</v>
      </c>
      <c r="D678" s="160">
        <v>3997</v>
      </c>
    </row>
    <row r="679" spans="1:5" s="14" customFormat="1" x14ac:dyDescent="0.2">
      <c r="A679" s="51" t="s">
        <v>71</v>
      </c>
      <c r="B679" s="15" t="s">
        <v>290</v>
      </c>
      <c r="C679" s="115"/>
      <c r="D679" s="140">
        <f>SUM(D680+D684)</f>
        <v>37410</v>
      </c>
      <c r="E679" s="3" t="s">
        <v>239</v>
      </c>
    </row>
    <row r="680" spans="1:5" s="14" customFormat="1" x14ac:dyDescent="0.2">
      <c r="A680" s="51"/>
      <c r="B680" s="15">
        <v>50</v>
      </c>
      <c r="C680" s="88" t="s">
        <v>294</v>
      </c>
      <c r="D680" s="140">
        <f>SUM(D681+D683)</f>
        <v>30494</v>
      </c>
    </row>
    <row r="681" spans="1:5" s="14" customFormat="1" x14ac:dyDescent="0.2">
      <c r="A681" s="51"/>
      <c r="B681" s="10">
        <v>500</v>
      </c>
      <c r="C681" s="87" t="s">
        <v>212</v>
      </c>
      <c r="D681" s="139">
        <f>SUM(D682)</f>
        <v>22791</v>
      </c>
    </row>
    <row r="682" spans="1:5" s="14" customFormat="1" x14ac:dyDescent="0.2">
      <c r="A682" s="51"/>
      <c r="B682" s="10">
        <v>5002</v>
      </c>
      <c r="C682" s="87" t="s">
        <v>220</v>
      </c>
      <c r="D682" s="139">
        <v>22791</v>
      </c>
    </row>
    <row r="683" spans="1:5" s="14" customFormat="1" x14ac:dyDescent="0.2">
      <c r="A683" s="51"/>
      <c r="B683" s="10">
        <v>506</v>
      </c>
      <c r="C683" s="87" t="s">
        <v>213</v>
      </c>
      <c r="D683" s="139">
        <v>7703</v>
      </c>
    </row>
    <row r="684" spans="1:5" s="14" customFormat="1" x14ac:dyDescent="0.2">
      <c r="A684" s="51"/>
      <c r="B684" s="15">
        <v>55</v>
      </c>
      <c r="C684" s="88" t="s">
        <v>20</v>
      </c>
      <c r="D684" s="161">
        <f>SUM(D685:D686)</f>
        <v>6916</v>
      </c>
    </row>
    <row r="685" spans="1:5" s="14" customFormat="1" x14ac:dyDescent="0.2">
      <c r="A685" s="51"/>
      <c r="B685" s="10">
        <v>5521</v>
      </c>
      <c r="C685" s="87" t="s">
        <v>115</v>
      </c>
      <c r="D685" s="160">
        <v>2978</v>
      </c>
    </row>
    <row r="686" spans="1:5" s="14" customFormat="1" x14ac:dyDescent="0.2">
      <c r="A686" s="51"/>
      <c r="B686" s="10">
        <v>5524</v>
      </c>
      <c r="C686" s="87" t="s">
        <v>27</v>
      </c>
      <c r="D686" s="160">
        <v>3938</v>
      </c>
    </row>
    <row r="687" spans="1:5" s="18" customFormat="1" ht="13.5" x14ac:dyDescent="0.25">
      <c r="A687" s="51" t="s">
        <v>71</v>
      </c>
      <c r="B687" s="15" t="s">
        <v>188</v>
      </c>
      <c r="C687" s="115"/>
      <c r="D687" s="140">
        <f>SUM(D688)</f>
        <v>29000</v>
      </c>
      <c r="E687" s="28" t="s">
        <v>240</v>
      </c>
    </row>
    <row r="688" spans="1:5" s="14" customFormat="1" x14ac:dyDescent="0.2">
      <c r="A688" s="51"/>
      <c r="B688" s="15">
        <v>55</v>
      </c>
      <c r="C688" s="88" t="s">
        <v>20</v>
      </c>
      <c r="D688" s="140">
        <f>SUM(D689)</f>
        <v>29000</v>
      </c>
    </row>
    <row r="689" spans="1:6" x14ac:dyDescent="0.2">
      <c r="A689" s="53"/>
      <c r="B689" s="10">
        <v>5524</v>
      </c>
      <c r="C689" s="87" t="s">
        <v>412</v>
      </c>
      <c r="D689" s="139">
        <v>29000</v>
      </c>
    </row>
    <row r="690" spans="1:6" x14ac:dyDescent="0.2">
      <c r="A690" s="51" t="s">
        <v>71</v>
      </c>
      <c r="B690" s="15" t="s">
        <v>274</v>
      </c>
      <c r="C690" s="115"/>
      <c r="D690" s="140">
        <f>SUM(D691)</f>
        <v>9600</v>
      </c>
      <c r="E690" s="3" t="s">
        <v>245</v>
      </c>
    </row>
    <row r="691" spans="1:6" x14ac:dyDescent="0.2">
      <c r="A691" s="53"/>
      <c r="B691" s="36">
        <v>413</v>
      </c>
      <c r="C691" s="112" t="s">
        <v>129</v>
      </c>
      <c r="D691" s="140">
        <f>SUM(D692)</f>
        <v>9600</v>
      </c>
    </row>
    <row r="692" spans="1:6" x14ac:dyDescent="0.2">
      <c r="A692" s="53"/>
      <c r="B692" s="10">
        <v>4130</v>
      </c>
      <c r="C692" s="87" t="s">
        <v>30</v>
      </c>
      <c r="D692" s="139">
        <v>9600</v>
      </c>
    </row>
    <row r="693" spans="1:6" s="14" customFormat="1" x14ac:dyDescent="0.2">
      <c r="A693" s="51" t="s">
        <v>73</v>
      </c>
      <c r="B693" s="17" t="s">
        <v>291</v>
      </c>
      <c r="C693" s="120"/>
      <c r="D693" s="140">
        <f>SUM(D694+D699+D713)</f>
        <v>141558</v>
      </c>
      <c r="E693" s="3" t="s">
        <v>239</v>
      </c>
      <c r="F693" s="45"/>
    </row>
    <row r="694" spans="1:6" s="14" customFormat="1" x14ac:dyDescent="0.2">
      <c r="A694" s="51"/>
      <c r="B694" s="15">
        <v>50</v>
      </c>
      <c r="C694" s="88" t="s">
        <v>19</v>
      </c>
      <c r="D694" s="140">
        <f>SUM(D695+D697+D698)</f>
        <v>84426</v>
      </c>
      <c r="E694" s="45"/>
    </row>
    <row r="695" spans="1:6" s="14" customFormat="1" x14ac:dyDescent="0.2">
      <c r="A695" s="51"/>
      <c r="B695" s="10">
        <v>500</v>
      </c>
      <c r="C695" s="87" t="s">
        <v>212</v>
      </c>
      <c r="D695" s="139">
        <f>SUM(D696:D696)</f>
        <v>62992</v>
      </c>
    </row>
    <row r="696" spans="1:6" s="14" customFormat="1" x14ac:dyDescent="0.2">
      <c r="A696" s="51"/>
      <c r="B696" s="10">
        <v>5002</v>
      </c>
      <c r="C696" s="87" t="s">
        <v>220</v>
      </c>
      <c r="D696" s="139">
        <v>62992</v>
      </c>
    </row>
    <row r="697" spans="1:6" s="14" customFormat="1" x14ac:dyDescent="0.2">
      <c r="A697" s="51"/>
      <c r="B697" s="10">
        <v>505</v>
      </c>
      <c r="C697" s="87" t="s">
        <v>85</v>
      </c>
      <c r="D697" s="139">
        <v>86</v>
      </c>
    </row>
    <row r="698" spans="1:6" s="14" customFormat="1" x14ac:dyDescent="0.2">
      <c r="A698" s="51"/>
      <c r="B698" s="10">
        <v>506</v>
      </c>
      <c r="C698" s="87" t="s">
        <v>213</v>
      </c>
      <c r="D698" s="139">
        <v>21348</v>
      </c>
    </row>
    <row r="699" spans="1:6" s="14" customFormat="1" x14ac:dyDescent="0.2">
      <c r="A699" s="51"/>
      <c r="B699" s="15">
        <v>55</v>
      </c>
      <c r="C699" s="88" t="s">
        <v>20</v>
      </c>
      <c r="D699" s="140">
        <f>SUM(D700:D712)</f>
        <v>50927</v>
      </c>
    </row>
    <row r="700" spans="1:6" s="14" customFormat="1" x14ac:dyDescent="0.2">
      <c r="A700" s="51"/>
      <c r="B700" s="10">
        <v>5500</v>
      </c>
      <c r="C700" s="87" t="s">
        <v>21</v>
      </c>
      <c r="D700" s="139">
        <v>2770</v>
      </c>
    </row>
    <row r="701" spans="1:6" s="14" customFormat="1" x14ac:dyDescent="0.2">
      <c r="A701" s="51"/>
      <c r="B701" s="10">
        <v>5503</v>
      </c>
      <c r="C701" s="87" t="s">
        <v>22</v>
      </c>
      <c r="D701" s="139">
        <v>150</v>
      </c>
    </row>
    <row r="702" spans="1:6" s="14" customFormat="1" x14ac:dyDescent="0.2">
      <c r="A702" s="51"/>
      <c r="B702" s="10">
        <v>5504</v>
      </c>
      <c r="C702" s="87" t="s">
        <v>23</v>
      </c>
      <c r="D702" s="139">
        <v>1061</v>
      </c>
    </row>
    <row r="703" spans="1:6" s="14" customFormat="1" x14ac:dyDescent="0.2">
      <c r="A703" s="51"/>
      <c r="B703" s="10">
        <v>5511</v>
      </c>
      <c r="C703" s="87" t="s">
        <v>214</v>
      </c>
      <c r="D703" s="139">
        <v>39200</v>
      </c>
    </row>
    <row r="704" spans="1:6" s="14" customFormat="1" x14ac:dyDescent="0.2">
      <c r="A704" s="51"/>
      <c r="B704" s="10">
        <v>5513</v>
      </c>
      <c r="C704" s="87" t="s">
        <v>24</v>
      </c>
      <c r="D704" s="139">
        <v>760</v>
      </c>
    </row>
    <row r="705" spans="1:5" s="14" customFormat="1" x14ac:dyDescent="0.2">
      <c r="A705" s="51"/>
      <c r="B705" s="10">
        <v>5514</v>
      </c>
      <c r="C705" s="87" t="s">
        <v>215</v>
      </c>
      <c r="D705" s="139">
        <v>3000</v>
      </c>
    </row>
    <row r="706" spans="1:5" s="14" customFormat="1" x14ac:dyDescent="0.2">
      <c r="A706" s="51"/>
      <c r="B706" s="10">
        <v>5515</v>
      </c>
      <c r="C706" s="87" t="s">
        <v>25</v>
      </c>
      <c r="D706" s="139">
        <v>644</v>
      </c>
    </row>
    <row r="707" spans="1:5" s="14" customFormat="1" x14ac:dyDescent="0.2">
      <c r="A707" s="51"/>
      <c r="B707" s="10">
        <v>5522</v>
      </c>
      <c r="C707" s="87" t="s">
        <v>86</v>
      </c>
      <c r="D707" s="139">
        <v>115</v>
      </c>
    </row>
    <row r="708" spans="1:5" s="14" customFormat="1" x14ac:dyDescent="0.2">
      <c r="A708" s="51"/>
      <c r="B708" s="10">
        <v>5524</v>
      </c>
      <c r="C708" s="87" t="s">
        <v>27</v>
      </c>
      <c r="D708" s="139">
        <v>927</v>
      </c>
    </row>
    <row r="709" spans="1:5" s="14" customFormat="1" x14ac:dyDescent="0.2">
      <c r="A709" s="51"/>
      <c r="B709" s="10">
        <v>5525</v>
      </c>
      <c r="C709" s="87" t="s">
        <v>41</v>
      </c>
      <c r="D709" s="139">
        <v>500</v>
      </c>
    </row>
    <row r="710" spans="1:5" s="14" customFormat="1" x14ac:dyDescent="0.2">
      <c r="A710" s="51"/>
      <c r="B710" s="10">
        <v>5532</v>
      </c>
      <c r="C710" s="87" t="s">
        <v>84</v>
      </c>
      <c r="D710" s="139">
        <v>200</v>
      </c>
    </row>
    <row r="711" spans="1:5" s="14" customFormat="1" x14ac:dyDescent="0.2">
      <c r="A711" s="51"/>
      <c r="B711" s="10">
        <v>5539</v>
      </c>
      <c r="C711" s="87" t="s">
        <v>232</v>
      </c>
      <c r="D711" s="139">
        <v>400</v>
      </c>
    </row>
    <row r="712" spans="1:5" s="14" customFormat="1" x14ac:dyDescent="0.2">
      <c r="A712" s="51"/>
      <c r="B712" s="10">
        <v>5540</v>
      </c>
      <c r="C712" s="87" t="s">
        <v>229</v>
      </c>
      <c r="D712" s="139">
        <v>1200</v>
      </c>
    </row>
    <row r="713" spans="1:5" s="14" customFormat="1" x14ac:dyDescent="0.2">
      <c r="A713" s="51"/>
      <c r="B713" s="15">
        <v>15</v>
      </c>
      <c r="C713" s="88" t="s">
        <v>256</v>
      </c>
      <c r="D713" s="140">
        <f>SUM(D714)</f>
        <v>6205</v>
      </c>
      <c r="E713" s="3" t="s">
        <v>238</v>
      </c>
    </row>
    <row r="714" spans="1:5" s="14" customFormat="1" x14ac:dyDescent="0.2">
      <c r="A714" s="51"/>
      <c r="B714" s="10">
        <v>1551</v>
      </c>
      <c r="C714" s="87" t="s">
        <v>230</v>
      </c>
      <c r="D714" s="139">
        <f>SUM(D715)</f>
        <v>6205</v>
      </c>
    </row>
    <row r="715" spans="1:5" s="14" customFormat="1" x14ac:dyDescent="0.2">
      <c r="A715" s="51"/>
      <c r="B715" s="10"/>
      <c r="C715" s="108" t="s">
        <v>359</v>
      </c>
      <c r="D715" s="139">
        <v>6205</v>
      </c>
    </row>
    <row r="716" spans="1:5" s="14" customFormat="1" x14ac:dyDescent="0.2">
      <c r="A716" s="51" t="s">
        <v>73</v>
      </c>
      <c r="B716" s="17" t="s">
        <v>295</v>
      </c>
      <c r="C716" s="120"/>
      <c r="D716" s="140">
        <f>SUM(D717+D722+D736)</f>
        <v>186454</v>
      </c>
      <c r="E716" s="3" t="s">
        <v>239</v>
      </c>
    </row>
    <row r="717" spans="1:5" s="14" customFormat="1" x14ac:dyDescent="0.2">
      <c r="A717" s="51"/>
      <c r="B717" s="15">
        <v>50</v>
      </c>
      <c r="C717" s="88" t="s">
        <v>19</v>
      </c>
      <c r="D717" s="140">
        <f>SUM(D718+D720+D721)</f>
        <v>120798</v>
      </c>
    </row>
    <row r="718" spans="1:5" s="14" customFormat="1" x14ac:dyDescent="0.2">
      <c r="A718" s="51"/>
      <c r="B718" s="10">
        <v>500</v>
      </c>
      <c r="C718" s="87" t="s">
        <v>212</v>
      </c>
      <c r="D718" s="139">
        <f>SUM(D719)</f>
        <v>89845</v>
      </c>
    </row>
    <row r="719" spans="1:5" s="14" customFormat="1" x14ac:dyDescent="0.2">
      <c r="A719" s="51"/>
      <c r="B719" s="10">
        <v>5002</v>
      </c>
      <c r="C719" s="87" t="s">
        <v>220</v>
      </c>
      <c r="D719" s="139">
        <v>89845</v>
      </c>
    </row>
    <row r="720" spans="1:5" s="14" customFormat="1" x14ac:dyDescent="0.2">
      <c r="A720" s="51"/>
      <c r="B720" s="10">
        <v>505</v>
      </c>
      <c r="C720" s="87" t="s">
        <v>85</v>
      </c>
      <c r="D720" s="139">
        <v>352</v>
      </c>
    </row>
    <row r="721" spans="1:5" s="14" customFormat="1" x14ac:dyDescent="0.2">
      <c r="A721" s="51"/>
      <c r="B721" s="10">
        <v>506</v>
      </c>
      <c r="C721" s="87" t="s">
        <v>213</v>
      </c>
      <c r="D721" s="139">
        <v>30601</v>
      </c>
    </row>
    <row r="722" spans="1:5" s="14" customFormat="1" x14ac:dyDescent="0.2">
      <c r="A722" s="51"/>
      <c r="B722" s="15">
        <v>55</v>
      </c>
      <c r="C722" s="88" t="s">
        <v>20</v>
      </c>
      <c r="D722" s="140">
        <f>SUM(D723:D735)</f>
        <v>55656</v>
      </c>
    </row>
    <row r="723" spans="1:5" s="14" customFormat="1" x14ac:dyDescent="0.2">
      <c r="A723" s="51"/>
      <c r="B723" s="10">
        <v>5500</v>
      </c>
      <c r="C723" s="87" t="s">
        <v>21</v>
      </c>
      <c r="D723" s="139">
        <v>2300</v>
      </c>
    </row>
    <row r="724" spans="1:5" s="14" customFormat="1" x14ac:dyDescent="0.2">
      <c r="A724" s="51"/>
      <c r="B724" s="10">
        <v>5503</v>
      </c>
      <c r="C724" s="87" t="s">
        <v>22</v>
      </c>
      <c r="D724" s="139">
        <v>100</v>
      </c>
    </row>
    <row r="725" spans="1:5" s="14" customFormat="1" x14ac:dyDescent="0.2">
      <c r="A725" s="51"/>
      <c r="B725" s="10">
        <v>5504</v>
      </c>
      <c r="C725" s="87" t="s">
        <v>23</v>
      </c>
      <c r="D725" s="139">
        <v>777</v>
      </c>
    </row>
    <row r="726" spans="1:5" s="14" customFormat="1" x14ac:dyDescent="0.2">
      <c r="A726" s="51"/>
      <c r="B726" s="10">
        <v>5511</v>
      </c>
      <c r="C726" s="87" t="s">
        <v>214</v>
      </c>
      <c r="D726" s="139">
        <v>32100</v>
      </c>
    </row>
    <row r="727" spans="1:5" s="14" customFormat="1" x14ac:dyDescent="0.2">
      <c r="A727" s="51"/>
      <c r="B727" s="10">
        <v>5513</v>
      </c>
      <c r="C727" s="87" t="s">
        <v>24</v>
      </c>
      <c r="D727" s="139">
        <v>700</v>
      </c>
    </row>
    <row r="728" spans="1:5" s="14" customFormat="1" x14ac:dyDescent="0.2">
      <c r="A728" s="51"/>
      <c r="B728" s="10">
        <v>5514</v>
      </c>
      <c r="C728" s="87" t="s">
        <v>215</v>
      </c>
      <c r="D728" s="139">
        <v>4400</v>
      </c>
    </row>
    <row r="729" spans="1:5" s="14" customFormat="1" x14ac:dyDescent="0.2">
      <c r="A729" s="51"/>
      <c r="B729" s="10">
        <v>5515</v>
      </c>
      <c r="C729" s="87" t="s">
        <v>25</v>
      </c>
      <c r="D729" s="139">
        <v>4900</v>
      </c>
    </row>
    <row r="730" spans="1:5" s="14" customFormat="1" x14ac:dyDescent="0.2">
      <c r="A730" s="51"/>
      <c r="B730" s="10">
        <v>5522</v>
      </c>
      <c r="C730" s="87" t="s">
        <v>86</v>
      </c>
      <c r="D730" s="139">
        <v>150</v>
      </c>
    </row>
    <row r="731" spans="1:5" s="14" customFormat="1" x14ac:dyDescent="0.2">
      <c r="A731" s="51"/>
      <c r="B731" s="10">
        <v>5524</v>
      </c>
      <c r="C731" s="87" t="s">
        <v>27</v>
      </c>
      <c r="D731" s="139">
        <v>4679</v>
      </c>
    </row>
    <row r="732" spans="1:5" s="14" customFormat="1" x14ac:dyDescent="0.2">
      <c r="A732" s="51"/>
      <c r="B732" s="10">
        <v>5525</v>
      </c>
      <c r="C732" s="87" t="s">
        <v>41</v>
      </c>
      <c r="D732" s="139">
        <v>1600</v>
      </c>
    </row>
    <row r="733" spans="1:5" s="14" customFormat="1" x14ac:dyDescent="0.2">
      <c r="A733" s="51"/>
      <c r="B733" s="10">
        <v>5532</v>
      </c>
      <c r="C733" s="87" t="s">
        <v>84</v>
      </c>
      <c r="D733" s="139">
        <v>100</v>
      </c>
    </row>
    <row r="734" spans="1:5" s="14" customFormat="1" x14ac:dyDescent="0.2">
      <c r="A734" s="51"/>
      <c r="B734" s="10">
        <v>5539</v>
      </c>
      <c r="C734" s="87" t="s">
        <v>232</v>
      </c>
      <c r="D734" s="139">
        <v>1050</v>
      </c>
    </row>
    <row r="735" spans="1:5" s="14" customFormat="1" x14ac:dyDescent="0.2">
      <c r="A735" s="51"/>
      <c r="B735" s="10">
        <v>5540</v>
      </c>
      <c r="C735" s="87" t="s">
        <v>229</v>
      </c>
      <c r="D735" s="139">
        <v>2800</v>
      </c>
    </row>
    <row r="736" spans="1:5" s="14" customFormat="1" x14ac:dyDescent="0.2">
      <c r="A736" s="51"/>
      <c r="B736" s="15">
        <v>15</v>
      </c>
      <c r="C736" s="88" t="s">
        <v>256</v>
      </c>
      <c r="D736" s="140">
        <f>SUM(D737)</f>
        <v>10000</v>
      </c>
      <c r="E736" s="3" t="s">
        <v>238</v>
      </c>
    </row>
    <row r="737" spans="1:6" s="14" customFormat="1" x14ac:dyDescent="0.2">
      <c r="A737" s="51"/>
      <c r="B737" s="10">
        <v>1554</v>
      </c>
      <c r="C737" s="90" t="s">
        <v>330</v>
      </c>
      <c r="D737" s="139">
        <f>SUM(D738)</f>
        <v>10000</v>
      </c>
    </row>
    <row r="738" spans="1:6" s="14" customFormat="1" x14ac:dyDescent="0.2">
      <c r="A738" s="51"/>
      <c r="B738" s="10"/>
      <c r="C738" s="108" t="s">
        <v>406</v>
      </c>
      <c r="D738" s="139">
        <v>10000</v>
      </c>
    </row>
    <row r="739" spans="1:6" s="14" customFormat="1" x14ac:dyDescent="0.2">
      <c r="A739" s="51" t="s">
        <v>72</v>
      </c>
      <c r="B739" s="15" t="s">
        <v>292</v>
      </c>
      <c r="C739" s="115"/>
      <c r="D739" s="161">
        <f>SUM(D740)</f>
        <v>33798</v>
      </c>
      <c r="E739" s="3" t="s">
        <v>239</v>
      </c>
    </row>
    <row r="740" spans="1:6" s="14" customFormat="1" x14ac:dyDescent="0.2">
      <c r="A740" s="51"/>
      <c r="B740" s="15">
        <v>50</v>
      </c>
      <c r="C740" s="88" t="s">
        <v>19</v>
      </c>
      <c r="D740" s="140">
        <f>SUM(D741+D743)</f>
        <v>33798</v>
      </c>
    </row>
    <row r="741" spans="1:6" s="14" customFormat="1" x14ac:dyDescent="0.2">
      <c r="A741" s="51"/>
      <c r="B741" s="10">
        <v>500</v>
      </c>
      <c r="C741" s="87" t="s">
        <v>212</v>
      </c>
      <c r="D741" s="139">
        <f>SUM(D742)</f>
        <v>25260</v>
      </c>
    </row>
    <row r="742" spans="1:6" s="14" customFormat="1" x14ac:dyDescent="0.2">
      <c r="A742" s="51"/>
      <c r="B742" s="10">
        <v>5002</v>
      </c>
      <c r="C742" s="87" t="s">
        <v>220</v>
      </c>
      <c r="D742" s="139">
        <v>25260</v>
      </c>
    </row>
    <row r="743" spans="1:6" s="14" customFormat="1" x14ac:dyDescent="0.2">
      <c r="A743" s="51"/>
      <c r="B743" s="10">
        <v>506</v>
      </c>
      <c r="C743" s="87" t="s">
        <v>213</v>
      </c>
      <c r="D743" s="139">
        <v>8538</v>
      </c>
    </row>
    <row r="744" spans="1:6" s="14" customFormat="1" x14ac:dyDescent="0.2">
      <c r="A744" s="51" t="s">
        <v>72</v>
      </c>
      <c r="B744" s="15" t="s">
        <v>296</v>
      </c>
      <c r="C744" s="115"/>
      <c r="D744" s="161">
        <f>SUM(D745)</f>
        <v>123606</v>
      </c>
      <c r="E744" s="3" t="s">
        <v>239</v>
      </c>
    </row>
    <row r="745" spans="1:6" s="14" customFormat="1" x14ac:dyDescent="0.2">
      <c r="A745" s="51"/>
      <c r="B745" s="15">
        <v>50</v>
      </c>
      <c r="C745" s="88" t="s">
        <v>19</v>
      </c>
      <c r="D745" s="140">
        <f>SUM(D746+D748)</f>
        <v>123606</v>
      </c>
    </row>
    <row r="746" spans="1:6" s="14" customFormat="1" x14ac:dyDescent="0.2">
      <c r="A746" s="51"/>
      <c r="B746" s="10">
        <v>500</v>
      </c>
      <c r="C746" s="87" t="s">
        <v>212</v>
      </c>
      <c r="D746" s="139">
        <f>SUM(D747)</f>
        <v>92381</v>
      </c>
    </row>
    <row r="747" spans="1:6" s="14" customFormat="1" x14ac:dyDescent="0.2">
      <c r="A747" s="51"/>
      <c r="B747" s="10">
        <v>5002</v>
      </c>
      <c r="C747" s="87" t="s">
        <v>220</v>
      </c>
      <c r="D747" s="139">
        <v>92381</v>
      </c>
    </row>
    <row r="748" spans="1:6" s="14" customFormat="1" x14ac:dyDescent="0.2">
      <c r="A748" s="51"/>
      <c r="B748" s="10">
        <v>506</v>
      </c>
      <c r="C748" s="87" t="s">
        <v>213</v>
      </c>
      <c r="D748" s="139">
        <v>31225</v>
      </c>
    </row>
    <row r="749" spans="1:6" s="14" customFormat="1" x14ac:dyDescent="0.2">
      <c r="A749" s="51" t="s">
        <v>72</v>
      </c>
      <c r="B749" s="15" t="s">
        <v>297</v>
      </c>
      <c r="C749" s="115"/>
      <c r="D749" s="161">
        <f>SUM(D750)</f>
        <v>670750</v>
      </c>
      <c r="E749" s="3" t="s">
        <v>239</v>
      </c>
      <c r="F749" s="45"/>
    </row>
    <row r="750" spans="1:6" s="14" customFormat="1" x14ac:dyDescent="0.2">
      <c r="A750" s="51"/>
      <c r="B750" s="15">
        <v>50</v>
      </c>
      <c r="C750" s="88" t="s">
        <v>19</v>
      </c>
      <c r="D750" s="140">
        <f>SUM(D751+D753)</f>
        <v>670750</v>
      </c>
    </row>
    <row r="751" spans="1:6" s="14" customFormat="1" x14ac:dyDescent="0.2">
      <c r="A751" s="51"/>
      <c r="B751" s="10">
        <v>500</v>
      </c>
      <c r="C751" s="87" t="s">
        <v>212</v>
      </c>
      <c r="D751" s="139">
        <f>SUM(D752)</f>
        <v>501308</v>
      </c>
    </row>
    <row r="752" spans="1:6" s="14" customFormat="1" x14ac:dyDescent="0.2">
      <c r="A752" s="51"/>
      <c r="B752" s="10">
        <v>5002</v>
      </c>
      <c r="C752" s="87" t="s">
        <v>220</v>
      </c>
      <c r="D752" s="139">
        <v>501308</v>
      </c>
    </row>
    <row r="753" spans="1:5" s="14" customFormat="1" x14ac:dyDescent="0.2">
      <c r="A753" s="51"/>
      <c r="B753" s="10">
        <v>506</v>
      </c>
      <c r="C753" s="87" t="s">
        <v>213</v>
      </c>
      <c r="D753" s="139">
        <v>169442</v>
      </c>
    </row>
    <row r="754" spans="1:5" s="14" customFormat="1" x14ac:dyDescent="0.2">
      <c r="A754" s="51" t="s">
        <v>298</v>
      </c>
      <c r="B754" s="15" t="s">
        <v>299</v>
      </c>
      <c r="C754" s="115"/>
      <c r="D754" s="161">
        <f>SUM(D755)</f>
        <v>124153</v>
      </c>
      <c r="E754" s="3" t="s">
        <v>239</v>
      </c>
    </row>
    <row r="755" spans="1:5" s="14" customFormat="1" x14ac:dyDescent="0.2">
      <c r="A755" s="51"/>
      <c r="B755" s="15">
        <v>50</v>
      </c>
      <c r="C755" s="88" t="s">
        <v>19</v>
      </c>
      <c r="D755" s="140">
        <f>SUM(D756+D758)</f>
        <v>124153</v>
      </c>
    </row>
    <row r="756" spans="1:5" s="14" customFormat="1" x14ac:dyDescent="0.2">
      <c r="A756" s="51"/>
      <c r="B756" s="10">
        <v>500</v>
      </c>
      <c r="C756" s="87" t="s">
        <v>212</v>
      </c>
      <c r="D756" s="139">
        <f>SUM(D757)</f>
        <v>92790</v>
      </c>
    </row>
    <row r="757" spans="1:5" s="14" customFormat="1" x14ac:dyDescent="0.2">
      <c r="A757" s="51"/>
      <c r="B757" s="10">
        <v>5002</v>
      </c>
      <c r="C757" s="87" t="s">
        <v>220</v>
      </c>
      <c r="D757" s="139">
        <v>92790</v>
      </c>
    </row>
    <row r="758" spans="1:5" s="14" customFormat="1" x14ac:dyDescent="0.2">
      <c r="A758" s="51"/>
      <c r="B758" s="10">
        <v>506</v>
      </c>
      <c r="C758" s="87" t="s">
        <v>213</v>
      </c>
      <c r="D758" s="139">
        <v>31363</v>
      </c>
    </row>
    <row r="759" spans="1:5" s="14" customFormat="1" x14ac:dyDescent="0.2">
      <c r="A759" s="51" t="s">
        <v>61</v>
      </c>
      <c r="B759" s="17" t="s">
        <v>300</v>
      </c>
      <c r="C759" s="120"/>
      <c r="D759" s="140">
        <f>SUM(D760+D764+D777+D779)</f>
        <v>1436103</v>
      </c>
      <c r="E759" s="3" t="s">
        <v>239</v>
      </c>
    </row>
    <row r="760" spans="1:5" s="14" customFormat="1" x14ac:dyDescent="0.2">
      <c r="A760" s="51"/>
      <c r="B760" s="15">
        <v>50</v>
      </c>
      <c r="C760" s="88" t="s">
        <v>19</v>
      </c>
      <c r="D760" s="140">
        <f>SUM(D761+D763)</f>
        <v>386200</v>
      </c>
    </row>
    <row r="761" spans="1:5" s="14" customFormat="1" x14ac:dyDescent="0.2">
      <c r="A761" s="51"/>
      <c r="B761" s="10">
        <v>500</v>
      </c>
      <c r="C761" s="87" t="s">
        <v>212</v>
      </c>
      <c r="D761" s="139">
        <f>SUM(D762:D762)</f>
        <v>288640</v>
      </c>
    </row>
    <row r="762" spans="1:5" s="14" customFormat="1" x14ac:dyDescent="0.2">
      <c r="A762" s="51"/>
      <c r="B762" s="10">
        <v>5002</v>
      </c>
      <c r="C762" s="87" t="s">
        <v>220</v>
      </c>
      <c r="D762" s="139">
        <v>288640</v>
      </c>
    </row>
    <row r="763" spans="1:5" s="14" customFormat="1" x14ac:dyDescent="0.2">
      <c r="A763" s="51"/>
      <c r="B763" s="10">
        <v>506</v>
      </c>
      <c r="C763" s="87" t="s">
        <v>213</v>
      </c>
      <c r="D763" s="139">
        <v>97560</v>
      </c>
    </row>
    <row r="764" spans="1:5" s="14" customFormat="1" x14ac:dyDescent="0.2">
      <c r="A764" s="51"/>
      <c r="B764" s="15">
        <v>55</v>
      </c>
      <c r="C764" s="88" t="s">
        <v>20</v>
      </c>
      <c r="D764" s="140">
        <f>SUM(D765:D776)</f>
        <v>209036</v>
      </c>
    </row>
    <row r="765" spans="1:5" s="14" customFormat="1" x14ac:dyDescent="0.2">
      <c r="A765" s="51"/>
      <c r="B765" s="10">
        <v>5500</v>
      </c>
      <c r="C765" s="87" t="s">
        <v>21</v>
      </c>
      <c r="D765" s="139">
        <v>9000</v>
      </c>
    </row>
    <row r="766" spans="1:5" s="14" customFormat="1" x14ac:dyDescent="0.2">
      <c r="A766" s="51"/>
      <c r="B766" s="10">
        <v>5504</v>
      </c>
      <c r="C766" s="87" t="s">
        <v>23</v>
      </c>
      <c r="D766" s="139">
        <v>8079</v>
      </c>
    </row>
    <row r="767" spans="1:5" s="14" customFormat="1" x14ac:dyDescent="0.2">
      <c r="A767" s="51"/>
      <c r="B767" s="10">
        <v>5511</v>
      </c>
      <c r="C767" s="87" t="s">
        <v>214</v>
      </c>
      <c r="D767" s="139">
        <v>118640</v>
      </c>
    </row>
    <row r="768" spans="1:5" s="14" customFormat="1" x14ac:dyDescent="0.2">
      <c r="A768" s="51"/>
      <c r="B768" s="10">
        <v>5513</v>
      </c>
      <c r="C768" s="87" t="s">
        <v>24</v>
      </c>
      <c r="D768" s="139">
        <v>12669</v>
      </c>
    </row>
    <row r="769" spans="1:5" s="14" customFormat="1" x14ac:dyDescent="0.2">
      <c r="A769" s="51"/>
      <c r="B769" s="10">
        <v>5514</v>
      </c>
      <c r="C769" s="87" t="s">
        <v>215</v>
      </c>
      <c r="D769" s="139">
        <v>9300</v>
      </c>
    </row>
    <row r="770" spans="1:5" s="14" customFormat="1" x14ac:dyDescent="0.2">
      <c r="A770" s="51"/>
      <c r="B770" s="10">
        <v>5515</v>
      </c>
      <c r="C770" s="87" t="s">
        <v>25</v>
      </c>
      <c r="D770" s="139">
        <v>11870</v>
      </c>
    </row>
    <row r="771" spans="1:5" s="14" customFormat="1" x14ac:dyDescent="0.2">
      <c r="A771" s="51"/>
      <c r="B771" s="10">
        <v>5522</v>
      </c>
      <c r="C771" s="87" t="s">
        <v>86</v>
      </c>
      <c r="D771" s="139">
        <v>200</v>
      </c>
    </row>
    <row r="772" spans="1:5" s="14" customFormat="1" x14ac:dyDescent="0.2">
      <c r="A772" s="51"/>
      <c r="B772" s="10">
        <v>5524</v>
      </c>
      <c r="C772" s="87" t="s">
        <v>27</v>
      </c>
      <c r="D772" s="139">
        <v>32018</v>
      </c>
    </row>
    <row r="773" spans="1:5" s="14" customFormat="1" x14ac:dyDescent="0.2">
      <c r="A773" s="51"/>
      <c r="B773" s="10">
        <v>5525</v>
      </c>
      <c r="C773" s="87" t="s">
        <v>41</v>
      </c>
      <c r="D773" s="139">
        <v>4000</v>
      </c>
    </row>
    <row r="774" spans="1:5" s="14" customFormat="1" x14ac:dyDescent="0.2">
      <c r="A774" s="51"/>
      <c r="B774" s="10">
        <v>5532</v>
      </c>
      <c r="C774" s="87" t="s">
        <v>84</v>
      </c>
      <c r="D774" s="139">
        <v>500</v>
      </c>
    </row>
    <row r="775" spans="1:5" s="14" customFormat="1" x14ac:dyDescent="0.2">
      <c r="A775" s="51"/>
      <c r="B775" s="10">
        <v>5539</v>
      </c>
      <c r="C775" s="87" t="s">
        <v>232</v>
      </c>
      <c r="D775" s="139">
        <v>760</v>
      </c>
    </row>
    <row r="776" spans="1:5" s="14" customFormat="1" x14ac:dyDescent="0.2">
      <c r="A776" s="51"/>
      <c r="B776" s="10">
        <v>5540</v>
      </c>
      <c r="C776" s="87" t="s">
        <v>229</v>
      </c>
      <c r="D776" s="139">
        <v>2000</v>
      </c>
    </row>
    <row r="777" spans="1:5" s="14" customFormat="1" x14ac:dyDescent="0.2">
      <c r="A777" s="51"/>
      <c r="B777" s="37">
        <v>60</v>
      </c>
      <c r="C777" s="89" t="s">
        <v>82</v>
      </c>
      <c r="D777" s="140">
        <f>SUM(D778)</f>
        <v>320</v>
      </c>
    </row>
    <row r="778" spans="1:5" x14ac:dyDescent="0.2">
      <c r="A778" s="53"/>
      <c r="B778" s="35">
        <v>6010</v>
      </c>
      <c r="C778" s="90" t="s">
        <v>217</v>
      </c>
      <c r="D778" s="139">
        <v>320</v>
      </c>
    </row>
    <row r="779" spans="1:5" x14ac:dyDescent="0.2">
      <c r="A779" s="53"/>
      <c r="B779" s="15">
        <v>15</v>
      </c>
      <c r="C779" s="88" t="s">
        <v>256</v>
      </c>
      <c r="D779" s="140">
        <f>SUM(D780)</f>
        <v>840547</v>
      </c>
      <c r="E779" s="3" t="s">
        <v>238</v>
      </c>
    </row>
    <row r="780" spans="1:5" x14ac:dyDescent="0.2">
      <c r="A780" s="53"/>
      <c r="B780" s="10">
        <v>1551</v>
      </c>
      <c r="C780" s="87" t="s">
        <v>230</v>
      </c>
      <c r="D780" s="139">
        <f>SUM(D781:D782)</f>
        <v>840547</v>
      </c>
    </row>
    <row r="781" spans="1:5" ht="25.5" x14ac:dyDescent="0.2">
      <c r="A781" s="53"/>
      <c r="B781" s="10"/>
      <c r="C781" s="109" t="s">
        <v>407</v>
      </c>
      <c r="D781" s="139">
        <v>837547</v>
      </c>
    </row>
    <row r="782" spans="1:5" ht="25.5" x14ac:dyDescent="0.2">
      <c r="A782" s="53"/>
      <c r="B782" s="10"/>
      <c r="C782" s="109" t="s">
        <v>409</v>
      </c>
      <c r="D782" s="139">
        <v>3000</v>
      </c>
    </row>
    <row r="783" spans="1:5" x14ac:dyDescent="0.2">
      <c r="A783" s="51" t="s">
        <v>61</v>
      </c>
      <c r="B783" s="17" t="s">
        <v>189</v>
      </c>
      <c r="C783" s="120"/>
      <c r="D783" s="140">
        <f>SUM(D784)</f>
        <v>126000</v>
      </c>
      <c r="E783" s="28" t="s">
        <v>240</v>
      </c>
    </row>
    <row r="784" spans="1:5" s="14" customFormat="1" x14ac:dyDescent="0.2">
      <c r="A784" s="51"/>
      <c r="B784" s="15">
        <v>55</v>
      </c>
      <c r="C784" s="88" t="s">
        <v>20</v>
      </c>
      <c r="D784" s="140">
        <f>SUM(D785)</f>
        <v>126000</v>
      </c>
    </row>
    <row r="785" spans="1:5" s="14" customFormat="1" x14ac:dyDescent="0.2">
      <c r="A785" s="51"/>
      <c r="B785" s="10">
        <v>5524</v>
      </c>
      <c r="C785" s="87" t="s">
        <v>412</v>
      </c>
      <c r="D785" s="139">
        <v>126000</v>
      </c>
    </row>
    <row r="786" spans="1:5" s="14" customFormat="1" x14ac:dyDescent="0.2">
      <c r="A786" s="51" t="s">
        <v>384</v>
      </c>
      <c r="B786" s="15" t="s">
        <v>116</v>
      </c>
      <c r="C786" s="115"/>
      <c r="D786" s="140">
        <f>SUM(D787+D788+D792+D805)</f>
        <v>262682</v>
      </c>
      <c r="E786" s="3" t="s">
        <v>239</v>
      </c>
    </row>
    <row r="787" spans="1:5" s="14" customFormat="1" x14ac:dyDescent="0.2">
      <c r="A787" s="51"/>
      <c r="B787" s="39">
        <v>452</v>
      </c>
      <c r="C787" s="112" t="s">
        <v>131</v>
      </c>
      <c r="D787" s="140">
        <v>150</v>
      </c>
    </row>
    <row r="788" spans="1:5" s="14" customFormat="1" x14ac:dyDescent="0.2">
      <c r="A788" s="51"/>
      <c r="B788" s="15">
        <v>50</v>
      </c>
      <c r="C788" s="88" t="s">
        <v>19</v>
      </c>
      <c r="D788" s="140">
        <f>SUM(D789+D791)</f>
        <v>203243</v>
      </c>
    </row>
    <row r="789" spans="1:5" s="14" customFormat="1" x14ac:dyDescent="0.2">
      <c r="A789" s="51"/>
      <c r="B789" s="10">
        <v>500</v>
      </c>
      <c r="C789" s="87" t="s">
        <v>212</v>
      </c>
      <c r="D789" s="139">
        <f>SUM(D790)</f>
        <v>151908</v>
      </c>
    </row>
    <row r="790" spans="1:5" s="14" customFormat="1" x14ac:dyDescent="0.2">
      <c r="A790" s="51"/>
      <c r="B790" s="10">
        <v>5002</v>
      </c>
      <c r="C790" s="87" t="s">
        <v>220</v>
      </c>
      <c r="D790" s="139">
        <v>151908</v>
      </c>
    </row>
    <row r="791" spans="1:5" s="14" customFormat="1" x14ac:dyDescent="0.2">
      <c r="A791" s="51"/>
      <c r="B791" s="10">
        <v>506</v>
      </c>
      <c r="C791" s="87" t="s">
        <v>213</v>
      </c>
      <c r="D791" s="139">
        <v>51335</v>
      </c>
    </row>
    <row r="792" spans="1:5" s="14" customFormat="1" x14ac:dyDescent="0.2">
      <c r="A792" s="51"/>
      <c r="B792" s="15">
        <v>55</v>
      </c>
      <c r="C792" s="88" t="s">
        <v>20</v>
      </c>
      <c r="D792" s="140">
        <f>SUM(D793:D804)</f>
        <v>29977</v>
      </c>
    </row>
    <row r="793" spans="1:5" s="14" customFormat="1" x14ac:dyDescent="0.2">
      <c r="A793" s="51"/>
      <c r="B793" s="10">
        <v>5500</v>
      </c>
      <c r="C793" s="87" t="s">
        <v>21</v>
      </c>
      <c r="D793" s="139">
        <v>1890</v>
      </c>
    </row>
    <row r="794" spans="1:5" s="14" customFormat="1" x14ac:dyDescent="0.2">
      <c r="A794" s="51"/>
      <c r="B794" s="10">
        <v>5503</v>
      </c>
      <c r="C794" s="87" t="s">
        <v>22</v>
      </c>
      <c r="D794" s="139">
        <v>180</v>
      </c>
    </row>
    <row r="795" spans="1:5" s="14" customFormat="1" x14ac:dyDescent="0.2">
      <c r="A795" s="51"/>
      <c r="B795" s="10">
        <v>5504</v>
      </c>
      <c r="C795" s="87" t="s">
        <v>23</v>
      </c>
      <c r="D795" s="139">
        <v>570</v>
      </c>
    </row>
    <row r="796" spans="1:5" s="14" customFormat="1" x14ac:dyDescent="0.2">
      <c r="A796" s="51"/>
      <c r="B796" s="10">
        <v>5511</v>
      </c>
      <c r="C796" s="87" t="s">
        <v>214</v>
      </c>
      <c r="D796" s="139">
        <v>8685</v>
      </c>
    </row>
    <row r="797" spans="1:5" s="14" customFormat="1" x14ac:dyDescent="0.2">
      <c r="A797" s="51"/>
      <c r="B797" s="10">
        <v>5513</v>
      </c>
      <c r="C797" s="87" t="s">
        <v>24</v>
      </c>
      <c r="D797" s="139">
        <v>300</v>
      </c>
    </row>
    <row r="798" spans="1:5" s="14" customFormat="1" x14ac:dyDescent="0.2">
      <c r="A798" s="51"/>
      <c r="B798" s="10">
        <v>5514</v>
      </c>
      <c r="C798" s="87" t="s">
        <v>215</v>
      </c>
      <c r="D798" s="139">
        <v>1000</v>
      </c>
    </row>
    <row r="799" spans="1:5" s="14" customFormat="1" x14ac:dyDescent="0.2">
      <c r="A799" s="51"/>
      <c r="B799" s="10">
        <v>5515</v>
      </c>
      <c r="C799" s="87" t="s">
        <v>25</v>
      </c>
      <c r="D799" s="139">
        <v>1800</v>
      </c>
    </row>
    <row r="800" spans="1:5" s="14" customFormat="1" x14ac:dyDescent="0.2">
      <c r="A800" s="51"/>
      <c r="B800" s="10">
        <v>5522</v>
      </c>
      <c r="C800" s="87" t="s">
        <v>86</v>
      </c>
      <c r="D800" s="139">
        <v>60</v>
      </c>
    </row>
    <row r="801" spans="1:5" s="14" customFormat="1" x14ac:dyDescent="0.2">
      <c r="A801" s="53"/>
      <c r="B801" s="10">
        <v>5524</v>
      </c>
      <c r="C801" s="87" t="s">
        <v>27</v>
      </c>
      <c r="D801" s="139">
        <v>14910</v>
      </c>
    </row>
    <row r="802" spans="1:5" s="14" customFormat="1" x14ac:dyDescent="0.2">
      <c r="A802" s="53"/>
      <c r="B802" s="10">
        <v>5525</v>
      </c>
      <c r="C802" s="87" t="s">
        <v>41</v>
      </c>
      <c r="D802" s="139">
        <v>200</v>
      </c>
    </row>
    <row r="803" spans="1:5" s="14" customFormat="1" x14ac:dyDescent="0.2">
      <c r="A803" s="53"/>
      <c r="B803" s="10">
        <v>5539</v>
      </c>
      <c r="C803" s="87" t="s">
        <v>232</v>
      </c>
      <c r="D803" s="139">
        <v>82</v>
      </c>
    </row>
    <row r="804" spans="1:5" s="14" customFormat="1" x14ac:dyDescent="0.2">
      <c r="A804" s="53"/>
      <c r="B804" s="10">
        <v>5540</v>
      </c>
      <c r="C804" s="87" t="s">
        <v>229</v>
      </c>
      <c r="D804" s="139">
        <v>300</v>
      </c>
    </row>
    <row r="805" spans="1:5" s="14" customFormat="1" x14ac:dyDescent="0.2">
      <c r="A805" s="53"/>
      <c r="B805" s="15">
        <v>15</v>
      </c>
      <c r="C805" s="88" t="s">
        <v>256</v>
      </c>
      <c r="D805" s="140">
        <f>SUM(D806)</f>
        <v>29312</v>
      </c>
      <c r="E805" s="3" t="s">
        <v>238</v>
      </c>
    </row>
    <row r="806" spans="1:5" s="14" customFormat="1" x14ac:dyDescent="0.2">
      <c r="A806" s="53"/>
      <c r="B806" s="10">
        <v>1551</v>
      </c>
      <c r="C806" s="87" t="s">
        <v>230</v>
      </c>
      <c r="D806" s="139">
        <f>SUM(D807)</f>
        <v>29312</v>
      </c>
    </row>
    <row r="807" spans="1:5" s="14" customFormat="1" x14ac:dyDescent="0.2">
      <c r="A807" s="53"/>
      <c r="B807" s="10"/>
      <c r="C807" s="108" t="s">
        <v>352</v>
      </c>
      <c r="D807" s="139">
        <v>29312</v>
      </c>
    </row>
    <row r="808" spans="1:5" s="14" customFormat="1" x14ac:dyDescent="0.2">
      <c r="A808" s="51" t="s">
        <v>384</v>
      </c>
      <c r="B808" s="15" t="s">
        <v>350</v>
      </c>
      <c r="C808" s="115"/>
      <c r="D808" s="140">
        <f>SUM(D809)</f>
        <v>4245</v>
      </c>
      <c r="E808" s="3" t="s">
        <v>239</v>
      </c>
    </row>
    <row r="809" spans="1:5" s="14" customFormat="1" x14ac:dyDescent="0.2">
      <c r="A809" s="53"/>
      <c r="B809" s="15">
        <v>55</v>
      </c>
      <c r="C809" s="88" t="s">
        <v>20</v>
      </c>
      <c r="D809" s="140">
        <f>SUM(D810)</f>
        <v>4245</v>
      </c>
    </row>
    <row r="810" spans="1:5" s="14" customFormat="1" x14ac:dyDescent="0.2">
      <c r="A810" s="53"/>
      <c r="B810" s="10">
        <v>5515</v>
      </c>
      <c r="C810" s="87" t="s">
        <v>25</v>
      </c>
      <c r="D810" s="139">
        <f>SUM(D811)</f>
        <v>4245</v>
      </c>
    </row>
    <row r="811" spans="1:5" s="14" customFormat="1" ht="25.5" x14ac:dyDescent="0.2">
      <c r="A811" s="53"/>
      <c r="B811" s="10"/>
      <c r="C811" s="119" t="s">
        <v>410</v>
      </c>
      <c r="D811" s="139">
        <v>4245</v>
      </c>
    </row>
    <row r="812" spans="1:5" s="14" customFormat="1" x14ac:dyDescent="0.2">
      <c r="A812" s="51" t="s">
        <v>384</v>
      </c>
      <c r="B812" s="15" t="s">
        <v>411</v>
      </c>
      <c r="C812" s="115"/>
      <c r="D812" s="140">
        <f>SUM(D813)</f>
        <v>4000</v>
      </c>
      <c r="E812" s="28" t="s">
        <v>240</v>
      </c>
    </row>
    <row r="813" spans="1:5" s="14" customFormat="1" x14ac:dyDescent="0.2">
      <c r="A813" s="51"/>
      <c r="B813" s="15">
        <v>55</v>
      </c>
      <c r="C813" s="88" t="s">
        <v>20</v>
      </c>
      <c r="D813" s="140">
        <f>SUM(D814)</f>
        <v>4000</v>
      </c>
    </row>
    <row r="814" spans="1:5" s="14" customFormat="1" x14ac:dyDescent="0.2">
      <c r="A814" s="51"/>
      <c r="B814" s="10">
        <v>5524</v>
      </c>
      <c r="C814" s="87" t="s">
        <v>412</v>
      </c>
      <c r="D814" s="139">
        <v>4000</v>
      </c>
    </row>
    <row r="815" spans="1:5" s="14" customFormat="1" x14ac:dyDescent="0.2">
      <c r="A815" s="51" t="s">
        <v>74</v>
      </c>
      <c r="B815" s="15" t="s">
        <v>362</v>
      </c>
      <c r="C815" s="115"/>
      <c r="D815" s="140">
        <f>SUM(D816+D818)</f>
        <v>246000</v>
      </c>
      <c r="E815" s="28" t="s">
        <v>240</v>
      </c>
    </row>
    <row r="816" spans="1:5" s="14" customFormat="1" x14ac:dyDescent="0.2">
      <c r="A816" s="51"/>
      <c r="B816" s="36">
        <v>413</v>
      </c>
      <c r="C816" s="112" t="s">
        <v>129</v>
      </c>
      <c r="D816" s="150">
        <f>SUM(D817)</f>
        <v>1000</v>
      </c>
    </row>
    <row r="817" spans="1:5" x14ac:dyDescent="0.2">
      <c r="A817" s="53"/>
      <c r="B817" s="34">
        <v>4134</v>
      </c>
      <c r="C817" s="109" t="s">
        <v>233</v>
      </c>
      <c r="D817" s="151">
        <v>1000</v>
      </c>
    </row>
    <row r="818" spans="1:5" s="14" customFormat="1" x14ac:dyDescent="0.2">
      <c r="A818" s="51"/>
      <c r="B818" s="37">
        <v>55</v>
      </c>
      <c r="C818" s="89" t="s">
        <v>20</v>
      </c>
      <c r="D818" s="152">
        <f>SUM(D819)</f>
        <v>245000</v>
      </c>
    </row>
    <row r="819" spans="1:5" s="14" customFormat="1" x14ac:dyDescent="0.2">
      <c r="A819" s="51"/>
      <c r="B819" s="10">
        <v>5540</v>
      </c>
      <c r="C819" s="87" t="s">
        <v>229</v>
      </c>
      <c r="D819" s="153">
        <v>245000</v>
      </c>
    </row>
    <row r="820" spans="1:5" s="14" customFormat="1" x14ac:dyDescent="0.2">
      <c r="A820" s="51" t="s">
        <v>260</v>
      </c>
      <c r="B820" s="15" t="s">
        <v>262</v>
      </c>
      <c r="C820" s="115"/>
      <c r="D820" s="152">
        <f>SUM(D821)</f>
        <v>3000</v>
      </c>
      <c r="E820" s="3" t="s">
        <v>239</v>
      </c>
    </row>
    <row r="821" spans="1:5" s="14" customFormat="1" x14ac:dyDescent="0.2">
      <c r="A821" s="51"/>
      <c r="B821" s="15">
        <v>55</v>
      </c>
      <c r="C821" s="88" t="s">
        <v>20</v>
      </c>
      <c r="D821" s="152">
        <f>SUM(D822:D823)</f>
        <v>3000</v>
      </c>
    </row>
    <row r="822" spans="1:5" s="14" customFormat="1" x14ac:dyDescent="0.2">
      <c r="A822" s="51"/>
      <c r="B822" s="10">
        <v>5521</v>
      </c>
      <c r="C822" s="87" t="s">
        <v>263</v>
      </c>
      <c r="D822" s="153">
        <v>2000</v>
      </c>
    </row>
    <row r="823" spans="1:5" s="14" customFormat="1" x14ac:dyDescent="0.2">
      <c r="A823" s="51"/>
      <c r="B823" s="10">
        <v>5521</v>
      </c>
      <c r="C823" s="87" t="s">
        <v>301</v>
      </c>
      <c r="D823" s="153">
        <v>1000</v>
      </c>
    </row>
    <row r="824" spans="1:5" s="14" customFormat="1" x14ac:dyDescent="0.2">
      <c r="A824" s="51" t="s">
        <v>260</v>
      </c>
      <c r="B824" s="15" t="s">
        <v>264</v>
      </c>
      <c r="C824" s="115"/>
      <c r="D824" s="152">
        <f>SUM(D825)</f>
        <v>2000</v>
      </c>
      <c r="E824" s="3" t="s">
        <v>239</v>
      </c>
    </row>
    <row r="825" spans="1:5" s="14" customFormat="1" x14ac:dyDescent="0.2">
      <c r="A825" s="51"/>
      <c r="B825" s="15">
        <v>55</v>
      </c>
      <c r="C825" s="88" t="s">
        <v>20</v>
      </c>
      <c r="D825" s="152">
        <f>SUM(D826:D827)</f>
        <v>2000</v>
      </c>
    </row>
    <row r="826" spans="1:5" s="14" customFormat="1" x14ac:dyDescent="0.2">
      <c r="A826" s="51"/>
      <c r="B826" s="10">
        <v>5521</v>
      </c>
      <c r="C826" s="87" t="s">
        <v>263</v>
      </c>
      <c r="D826" s="153">
        <v>1300</v>
      </c>
    </row>
    <row r="827" spans="1:5" s="14" customFormat="1" x14ac:dyDescent="0.2">
      <c r="A827" s="51"/>
      <c r="B827" s="10">
        <v>5521</v>
      </c>
      <c r="C827" s="87" t="s">
        <v>301</v>
      </c>
      <c r="D827" s="153">
        <v>700</v>
      </c>
    </row>
    <row r="828" spans="1:5" s="14" customFormat="1" x14ac:dyDescent="0.2">
      <c r="A828" s="51" t="s">
        <v>260</v>
      </c>
      <c r="B828" s="15" t="s">
        <v>265</v>
      </c>
      <c r="C828" s="115"/>
      <c r="D828" s="152">
        <f>SUM(D829)</f>
        <v>600</v>
      </c>
      <c r="E828" s="3" t="s">
        <v>239</v>
      </c>
    </row>
    <row r="829" spans="1:5" s="14" customFormat="1" x14ac:dyDescent="0.2">
      <c r="A829" s="51"/>
      <c r="B829" s="15">
        <v>55</v>
      </c>
      <c r="C829" s="88" t="s">
        <v>20</v>
      </c>
      <c r="D829" s="152">
        <f>SUM(D830:D831)</f>
        <v>600</v>
      </c>
    </row>
    <row r="830" spans="1:5" s="14" customFormat="1" x14ac:dyDescent="0.2">
      <c r="A830" s="51"/>
      <c r="B830" s="10">
        <v>5521</v>
      </c>
      <c r="C830" s="87" t="s">
        <v>263</v>
      </c>
      <c r="D830" s="153">
        <v>400</v>
      </c>
    </row>
    <row r="831" spans="1:5" s="14" customFormat="1" x14ac:dyDescent="0.2">
      <c r="A831" s="51"/>
      <c r="B831" s="10">
        <v>5521</v>
      </c>
      <c r="C831" s="87" t="s">
        <v>301</v>
      </c>
      <c r="D831" s="153">
        <v>200</v>
      </c>
    </row>
    <row r="832" spans="1:5" s="14" customFormat="1" x14ac:dyDescent="0.2">
      <c r="A832" s="51" t="s">
        <v>260</v>
      </c>
      <c r="B832" s="15" t="s">
        <v>266</v>
      </c>
      <c r="C832" s="115"/>
      <c r="D832" s="152">
        <f>SUM(D833)</f>
        <v>500</v>
      </c>
      <c r="E832" s="3" t="s">
        <v>239</v>
      </c>
    </row>
    <row r="833" spans="1:5" s="14" customFormat="1" x14ac:dyDescent="0.2">
      <c r="A833" s="51"/>
      <c r="B833" s="15">
        <v>55</v>
      </c>
      <c r="C833" s="88" t="s">
        <v>20</v>
      </c>
      <c r="D833" s="152">
        <f>SUM(D834)</f>
        <v>500</v>
      </c>
    </row>
    <row r="834" spans="1:5" s="14" customFormat="1" x14ac:dyDescent="0.2">
      <c r="A834" s="51"/>
      <c r="B834" s="10">
        <v>5521</v>
      </c>
      <c r="C834" s="87" t="s">
        <v>263</v>
      </c>
      <c r="D834" s="153">
        <v>500</v>
      </c>
    </row>
    <row r="835" spans="1:5" s="14" customFormat="1" x14ac:dyDescent="0.2">
      <c r="A835" s="51" t="s">
        <v>260</v>
      </c>
      <c r="B835" s="15" t="s">
        <v>267</v>
      </c>
      <c r="C835" s="115"/>
      <c r="D835" s="152">
        <f>SUM(D836+D840)</f>
        <v>13099</v>
      </c>
      <c r="E835" s="3" t="s">
        <v>239</v>
      </c>
    </row>
    <row r="836" spans="1:5" s="14" customFormat="1" x14ac:dyDescent="0.2">
      <c r="A836" s="51"/>
      <c r="B836" s="15">
        <v>50</v>
      </c>
      <c r="C836" s="88" t="s">
        <v>19</v>
      </c>
      <c r="D836" s="152">
        <f>SUM(D837+D839)</f>
        <v>10226</v>
      </c>
      <c r="E836" s="3"/>
    </row>
    <row r="837" spans="1:5" s="14" customFormat="1" x14ac:dyDescent="0.2">
      <c r="A837" s="51"/>
      <c r="B837" s="10">
        <v>500</v>
      </c>
      <c r="C837" s="87" t="s">
        <v>212</v>
      </c>
      <c r="D837" s="153">
        <f>SUM(D838)</f>
        <v>7642</v>
      </c>
      <c r="E837" s="3"/>
    </row>
    <row r="838" spans="1:5" s="14" customFormat="1" x14ac:dyDescent="0.2">
      <c r="A838" s="51"/>
      <c r="B838" s="10">
        <v>5002</v>
      </c>
      <c r="C838" s="87" t="s">
        <v>220</v>
      </c>
      <c r="D838" s="153">
        <v>7642</v>
      </c>
      <c r="E838" s="3"/>
    </row>
    <row r="839" spans="1:5" s="14" customFormat="1" x14ac:dyDescent="0.2">
      <c r="A839" s="51"/>
      <c r="B839" s="10">
        <v>506</v>
      </c>
      <c r="C839" s="87" t="s">
        <v>213</v>
      </c>
      <c r="D839" s="153">
        <v>2584</v>
      </c>
      <c r="E839" s="3"/>
    </row>
    <row r="840" spans="1:5" s="14" customFormat="1" x14ac:dyDescent="0.2">
      <c r="A840" s="51"/>
      <c r="B840" s="15">
        <v>55</v>
      </c>
      <c r="C840" s="88" t="s">
        <v>20</v>
      </c>
      <c r="D840" s="152">
        <f>SUM(D841:D845)</f>
        <v>2873</v>
      </c>
    </row>
    <row r="841" spans="1:5" s="14" customFormat="1" x14ac:dyDescent="0.2">
      <c r="A841" s="51"/>
      <c r="B841" s="10">
        <v>5521</v>
      </c>
      <c r="C841" s="87" t="s">
        <v>261</v>
      </c>
      <c r="D841" s="153">
        <v>1502</v>
      </c>
    </row>
    <row r="842" spans="1:5" s="14" customFormat="1" x14ac:dyDescent="0.2">
      <c r="A842" s="51"/>
      <c r="B842" s="10">
        <v>5521</v>
      </c>
      <c r="C842" s="87" t="s">
        <v>263</v>
      </c>
      <c r="D842" s="153">
        <v>300</v>
      </c>
    </row>
    <row r="843" spans="1:5" s="14" customFormat="1" x14ac:dyDescent="0.2">
      <c r="A843" s="51"/>
      <c r="B843" s="10">
        <v>5521</v>
      </c>
      <c r="C843" s="87" t="s">
        <v>301</v>
      </c>
      <c r="D843" s="153">
        <v>240</v>
      </c>
    </row>
    <row r="844" spans="1:5" s="14" customFormat="1" x14ac:dyDescent="0.2">
      <c r="A844" s="51"/>
      <c r="B844" s="10">
        <v>5521</v>
      </c>
      <c r="C844" s="87" t="s">
        <v>268</v>
      </c>
      <c r="D844" s="153">
        <v>481</v>
      </c>
    </row>
    <row r="845" spans="1:5" s="14" customFormat="1" x14ac:dyDescent="0.2">
      <c r="A845" s="51"/>
      <c r="B845" s="10">
        <v>5521</v>
      </c>
      <c r="C845" s="87" t="s">
        <v>269</v>
      </c>
      <c r="D845" s="153">
        <v>350</v>
      </c>
    </row>
    <row r="846" spans="1:5" s="14" customFormat="1" x14ac:dyDescent="0.2">
      <c r="A846" s="51" t="s">
        <v>260</v>
      </c>
      <c r="B846" s="15" t="s">
        <v>270</v>
      </c>
      <c r="C846" s="115"/>
      <c r="D846" s="152">
        <f>SUM(D847+D851)</f>
        <v>21210</v>
      </c>
      <c r="E846" s="3" t="s">
        <v>239</v>
      </c>
    </row>
    <row r="847" spans="1:5" s="14" customFormat="1" x14ac:dyDescent="0.2">
      <c r="A847" s="51"/>
      <c r="B847" s="15">
        <v>50</v>
      </c>
      <c r="C847" s="88" t="s">
        <v>19</v>
      </c>
      <c r="D847" s="152">
        <f>SUM(D848+D850)</f>
        <v>13835</v>
      </c>
      <c r="E847" s="3"/>
    </row>
    <row r="848" spans="1:5" s="14" customFormat="1" x14ac:dyDescent="0.2">
      <c r="A848" s="51"/>
      <c r="B848" s="10">
        <v>500</v>
      </c>
      <c r="C848" s="87" t="s">
        <v>212</v>
      </c>
      <c r="D848" s="153">
        <f>SUM(D849)</f>
        <v>10340</v>
      </c>
      <c r="E848" s="3"/>
    </row>
    <row r="849" spans="1:5" s="14" customFormat="1" x14ac:dyDescent="0.2">
      <c r="A849" s="51"/>
      <c r="B849" s="10">
        <v>5002</v>
      </c>
      <c r="C849" s="87" t="s">
        <v>220</v>
      </c>
      <c r="D849" s="153">
        <v>10340</v>
      </c>
      <c r="E849" s="3"/>
    </row>
    <row r="850" spans="1:5" s="14" customFormat="1" x14ac:dyDescent="0.2">
      <c r="A850" s="51"/>
      <c r="B850" s="10">
        <v>506</v>
      </c>
      <c r="C850" s="87" t="s">
        <v>213</v>
      </c>
      <c r="D850" s="153">
        <v>3495</v>
      </c>
      <c r="E850" s="3"/>
    </row>
    <row r="851" spans="1:5" s="14" customFormat="1" x14ac:dyDescent="0.2">
      <c r="A851" s="51"/>
      <c r="B851" s="15">
        <v>55</v>
      </c>
      <c r="C851" s="88" t="s">
        <v>20</v>
      </c>
      <c r="D851" s="152">
        <f>SUM(D852:D854)</f>
        <v>7375</v>
      </c>
    </row>
    <row r="852" spans="1:5" s="14" customFormat="1" x14ac:dyDescent="0.2">
      <c r="A852" s="51"/>
      <c r="B852" s="10">
        <v>5521</v>
      </c>
      <c r="C852" s="87" t="s">
        <v>261</v>
      </c>
      <c r="D852" s="153">
        <v>6415</v>
      </c>
    </row>
    <row r="853" spans="1:5" s="14" customFormat="1" x14ac:dyDescent="0.2">
      <c r="A853" s="51"/>
      <c r="B853" s="10">
        <v>5521</v>
      </c>
      <c r="C853" s="87" t="s">
        <v>263</v>
      </c>
      <c r="D853" s="153">
        <v>400</v>
      </c>
    </row>
    <row r="854" spans="1:5" s="14" customFormat="1" x14ac:dyDescent="0.2">
      <c r="A854" s="51"/>
      <c r="B854" s="10">
        <v>5521</v>
      </c>
      <c r="C854" s="87" t="s">
        <v>268</v>
      </c>
      <c r="D854" s="153">
        <v>560</v>
      </c>
    </row>
    <row r="855" spans="1:5" s="14" customFormat="1" x14ac:dyDescent="0.2">
      <c r="A855" s="51" t="s">
        <v>260</v>
      </c>
      <c r="B855" s="15" t="s">
        <v>271</v>
      </c>
      <c r="C855" s="115"/>
      <c r="D855" s="152">
        <f>SUM(D856)</f>
        <v>88727</v>
      </c>
      <c r="E855" s="3" t="s">
        <v>239</v>
      </c>
    </row>
    <row r="856" spans="1:5" s="14" customFormat="1" x14ac:dyDescent="0.2">
      <c r="A856" s="51"/>
      <c r="B856" s="15">
        <v>55</v>
      </c>
      <c r="C856" s="88" t="s">
        <v>20</v>
      </c>
      <c r="D856" s="152">
        <f>SUM(D857:D857)</f>
        <v>88727</v>
      </c>
    </row>
    <row r="857" spans="1:5" s="14" customFormat="1" x14ac:dyDescent="0.2">
      <c r="A857" s="51"/>
      <c r="B857" s="10">
        <v>5521</v>
      </c>
      <c r="C857" s="87" t="s">
        <v>261</v>
      </c>
      <c r="D857" s="153">
        <v>88727</v>
      </c>
    </row>
    <row r="858" spans="1:5" s="14" customFormat="1" x14ac:dyDescent="0.2">
      <c r="A858" s="51" t="s">
        <v>325</v>
      </c>
      <c r="B858" s="15" t="s">
        <v>326</v>
      </c>
      <c r="C858" s="106"/>
      <c r="D858" s="162">
        <f>SUM(D859)</f>
        <v>7653</v>
      </c>
      <c r="E858" s="3" t="s">
        <v>365</v>
      </c>
    </row>
    <row r="859" spans="1:5" s="14" customFormat="1" x14ac:dyDescent="0.2">
      <c r="A859" s="165"/>
      <c r="B859" s="15">
        <v>55</v>
      </c>
      <c r="C859" s="88" t="s">
        <v>20</v>
      </c>
      <c r="D859" s="162">
        <f>SUM(D860+D861+D863)</f>
        <v>7653</v>
      </c>
    </row>
    <row r="860" spans="1:5" s="14" customFormat="1" x14ac:dyDescent="0.2">
      <c r="A860" s="165"/>
      <c r="B860" s="38">
        <v>5503</v>
      </c>
      <c r="C860" s="109" t="s">
        <v>22</v>
      </c>
      <c r="D860" s="163">
        <v>420</v>
      </c>
    </row>
    <row r="861" spans="1:5" s="14" customFormat="1" x14ac:dyDescent="0.2">
      <c r="A861" s="165"/>
      <c r="B861" s="10">
        <v>5525</v>
      </c>
      <c r="C861" s="87" t="s">
        <v>41</v>
      </c>
      <c r="D861" s="163">
        <v>655</v>
      </c>
      <c r="E861" s="3"/>
    </row>
    <row r="862" spans="1:5" s="14" customFormat="1" ht="38.25" x14ac:dyDescent="0.2">
      <c r="A862" s="165"/>
      <c r="B862" s="34" t="s">
        <v>360</v>
      </c>
      <c r="C862" s="90" t="s">
        <v>361</v>
      </c>
      <c r="D862" s="163">
        <f>SUM(D860:D861)</f>
        <v>1075</v>
      </c>
      <c r="E862" s="3"/>
    </row>
    <row r="863" spans="1:5" s="14" customFormat="1" x14ac:dyDescent="0.2">
      <c r="A863" s="165"/>
      <c r="B863" s="10">
        <v>5525</v>
      </c>
      <c r="C863" s="87" t="s">
        <v>41</v>
      </c>
      <c r="D863" s="163">
        <f>SUM(D864:D868)</f>
        <v>6578</v>
      </c>
    </row>
    <row r="864" spans="1:5" s="14" customFormat="1" x14ac:dyDescent="0.2">
      <c r="A864" s="165"/>
      <c r="B864" s="10"/>
      <c r="C864" s="87" t="s">
        <v>413</v>
      </c>
      <c r="D864" s="163">
        <v>694</v>
      </c>
    </row>
    <row r="865" spans="1:5" s="14" customFormat="1" ht="25.5" x14ac:dyDescent="0.2">
      <c r="A865" s="165"/>
      <c r="B865" s="34"/>
      <c r="C865" s="90" t="s">
        <v>414</v>
      </c>
      <c r="D865" s="163">
        <v>3761</v>
      </c>
    </row>
    <row r="866" spans="1:5" s="14" customFormat="1" ht="38.25" x14ac:dyDescent="0.2">
      <c r="A866" s="165"/>
      <c r="B866" s="34" t="s">
        <v>415</v>
      </c>
      <c r="C866" s="90" t="s">
        <v>416</v>
      </c>
      <c r="D866" s="163">
        <v>1740</v>
      </c>
    </row>
    <row r="867" spans="1:5" s="14" customFormat="1" ht="38.25" x14ac:dyDescent="0.2">
      <c r="A867" s="165"/>
      <c r="B867" s="34" t="s">
        <v>417</v>
      </c>
      <c r="C867" s="90" t="s">
        <v>418</v>
      </c>
      <c r="D867" s="163">
        <v>300</v>
      </c>
    </row>
    <row r="868" spans="1:5" s="14" customFormat="1" ht="25.5" x14ac:dyDescent="0.2">
      <c r="A868" s="165"/>
      <c r="B868" s="34">
        <v>12682</v>
      </c>
      <c r="C868" s="90" t="s">
        <v>419</v>
      </c>
      <c r="D868" s="163">
        <v>83</v>
      </c>
    </row>
    <row r="869" spans="1:5" s="14" customFormat="1" x14ac:dyDescent="0.2">
      <c r="A869" s="51" t="s">
        <v>75</v>
      </c>
      <c r="B869" s="23" t="s">
        <v>190</v>
      </c>
      <c r="C869" s="120"/>
      <c r="D869" s="140">
        <f>SUM(D870+D872)</f>
        <v>5350</v>
      </c>
      <c r="E869" s="28" t="s">
        <v>240</v>
      </c>
    </row>
    <row r="870" spans="1:5" s="14" customFormat="1" x14ac:dyDescent="0.2">
      <c r="A870" s="51"/>
      <c r="B870" s="36">
        <v>413</v>
      </c>
      <c r="C870" s="112" t="s">
        <v>129</v>
      </c>
      <c r="D870" s="150">
        <f>SUM(D871)</f>
        <v>4050</v>
      </c>
    </row>
    <row r="871" spans="1:5" s="14" customFormat="1" x14ac:dyDescent="0.2">
      <c r="A871" s="51"/>
      <c r="B871" s="34">
        <v>4134</v>
      </c>
      <c r="C871" s="109" t="s">
        <v>234</v>
      </c>
      <c r="D871" s="151">
        <v>4050</v>
      </c>
    </row>
    <row r="872" spans="1:5" s="14" customFormat="1" x14ac:dyDescent="0.2">
      <c r="A872" s="51"/>
      <c r="B872" s="37">
        <v>55</v>
      </c>
      <c r="C872" s="89" t="s">
        <v>20</v>
      </c>
      <c r="D872" s="152">
        <f>SUM(D873)</f>
        <v>1300</v>
      </c>
    </row>
    <row r="873" spans="1:5" s="14" customFormat="1" x14ac:dyDescent="0.2">
      <c r="A873" s="51"/>
      <c r="B873" s="10">
        <v>5525</v>
      </c>
      <c r="C873" s="87" t="s">
        <v>41</v>
      </c>
      <c r="D873" s="153">
        <f>SUM(D874:D876)</f>
        <v>1300</v>
      </c>
    </row>
    <row r="874" spans="1:5" s="14" customFormat="1" x14ac:dyDescent="0.2">
      <c r="A874" s="51"/>
      <c r="B874" s="37"/>
      <c r="C874" s="109" t="s">
        <v>2</v>
      </c>
      <c r="D874" s="153">
        <v>900</v>
      </c>
    </row>
    <row r="875" spans="1:5" s="14" customFormat="1" x14ac:dyDescent="0.2">
      <c r="A875" s="51"/>
      <c r="B875" s="37"/>
      <c r="C875" s="109" t="s">
        <v>327</v>
      </c>
      <c r="D875" s="153">
        <v>300</v>
      </c>
    </row>
    <row r="876" spans="1:5" s="14" customFormat="1" ht="13.5" thickBot="1" x14ac:dyDescent="0.25">
      <c r="A876" s="77"/>
      <c r="B876" s="81"/>
      <c r="C876" s="121" t="s">
        <v>328</v>
      </c>
      <c r="D876" s="164">
        <v>100</v>
      </c>
    </row>
    <row r="877" spans="1:5" ht="13.5" thickBot="1" x14ac:dyDescent="0.25">
      <c r="A877" s="72" t="s">
        <v>76</v>
      </c>
      <c r="B877" s="7" t="s">
        <v>164</v>
      </c>
      <c r="C877" s="114"/>
      <c r="D877" s="156">
        <f>SUM(D878+D886+D889+D906+D919+D931+D938+D945+D950+D953+D962)</f>
        <v>560229</v>
      </c>
      <c r="E877" s="28"/>
    </row>
    <row r="878" spans="1:5" s="14" customFormat="1" x14ac:dyDescent="0.2">
      <c r="A878" s="75" t="s">
        <v>91</v>
      </c>
      <c r="B878" s="24" t="s">
        <v>165</v>
      </c>
      <c r="C878" s="117"/>
      <c r="D878" s="159">
        <f>SUM(D879+D882+D884)</f>
        <v>58515</v>
      </c>
      <c r="E878" s="28" t="s">
        <v>245</v>
      </c>
    </row>
    <row r="879" spans="1:5" s="14" customFormat="1" x14ac:dyDescent="0.2">
      <c r="A879" s="51"/>
      <c r="B879" s="36">
        <v>413</v>
      </c>
      <c r="C879" s="112" t="s">
        <v>129</v>
      </c>
      <c r="D879" s="150">
        <f>SUM(D880:D881)</f>
        <v>49235</v>
      </c>
    </row>
    <row r="880" spans="1:5" x14ac:dyDescent="0.2">
      <c r="A880" s="53"/>
      <c r="B880" s="34">
        <v>4133</v>
      </c>
      <c r="C880" s="109" t="s">
        <v>92</v>
      </c>
      <c r="D880" s="151">
        <v>30635</v>
      </c>
    </row>
    <row r="881" spans="1:5" x14ac:dyDescent="0.2">
      <c r="A881" s="53"/>
      <c r="B881" s="34">
        <v>4137</v>
      </c>
      <c r="C881" s="109" t="s">
        <v>10</v>
      </c>
      <c r="D881" s="151">
        <v>18600</v>
      </c>
    </row>
    <row r="882" spans="1:5" s="14" customFormat="1" x14ac:dyDescent="0.2">
      <c r="A882" s="51"/>
      <c r="B882" s="37">
        <v>55</v>
      </c>
      <c r="C882" s="89" t="s">
        <v>20</v>
      </c>
      <c r="D882" s="152">
        <f>SUM(D883:D883)</f>
        <v>9200</v>
      </c>
    </row>
    <row r="883" spans="1:5" x14ac:dyDescent="0.2">
      <c r="A883" s="53"/>
      <c r="B883" s="35">
        <v>5526</v>
      </c>
      <c r="C883" s="90" t="s">
        <v>7</v>
      </c>
      <c r="D883" s="153">
        <v>9200</v>
      </c>
    </row>
    <row r="884" spans="1:5" s="14" customFormat="1" x14ac:dyDescent="0.2">
      <c r="A884" s="51"/>
      <c r="B884" s="37">
        <v>60</v>
      </c>
      <c r="C884" s="89" t="s">
        <v>82</v>
      </c>
      <c r="D884" s="152">
        <f>SUM(D885)</f>
        <v>80</v>
      </c>
    </row>
    <row r="885" spans="1:5" x14ac:dyDescent="0.2">
      <c r="A885" s="53"/>
      <c r="B885" s="35">
        <v>6010</v>
      </c>
      <c r="C885" s="90" t="s">
        <v>420</v>
      </c>
      <c r="D885" s="153">
        <v>80</v>
      </c>
    </row>
    <row r="886" spans="1:5" s="14" customFormat="1" x14ac:dyDescent="0.2">
      <c r="A886" s="51" t="s">
        <v>77</v>
      </c>
      <c r="B886" s="15" t="s">
        <v>166</v>
      </c>
      <c r="C886" s="115"/>
      <c r="D886" s="140">
        <f>SUM(D887)</f>
        <v>100000</v>
      </c>
      <c r="E886" s="28" t="s">
        <v>245</v>
      </c>
    </row>
    <row r="887" spans="1:5" s="14" customFormat="1" x14ac:dyDescent="0.2">
      <c r="A887" s="51"/>
      <c r="B887" s="37">
        <v>55</v>
      </c>
      <c r="C887" s="89" t="s">
        <v>20</v>
      </c>
      <c r="D887" s="152">
        <f>SUM(D888)</f>
        <v>100000</v>
      </c>
    </row>
    <row r="888" spans="1:5" s="14" customFormat="1" x14ac:dyDescent="0.2">
      <c r="A888" s="51"/>
      <c r="B888" s="35">
        <v>5526</v>
      </c>
      <c r="C888" s="90" t="s">
        <v>7</v>
      </c>
      <c r="D888" s="153">
        <v>100000</v>
      </c>
    </row>
    <row r="889" spans="1:5" x14ac:dyDescent="0.2">
      <c r="A889" s="51" t="s">
        <v>77</v>
      </c>
      <c r="B889" s="15" t="s">
        <v>273</v>
      </c>
      <c r="C889" s="115"/>
      <c r="D889" s="140">
        <f>SUM(D890+D894+D903)</f>
        <v>65351</v>
      </c>
      <c r="E889" s="3" t="s">
        <v>241</v>
      </c>
    </row>
    <row r="890" spans="1:5" s="14" customFormat="1" x14ac:dyDescent="0.2">
      <c r="A890" s="51"/>
      <c r="B890" s="15">
        <v>50</v>
      </c>
      <c r="C890" s="88" t="s">
        <v>19</v>
      </c>
      <c r="D890" s="140">
        <f>SUM(D891+D893)</f>
        <v>16569</v>
      </c>
    </row>
    <row r="891" spans="1:5" s="14" customFormat="1" x14ac:dyDescent="0.2">
      <c r="A891" s="51"/>
      <c r="B891" s="10">
        <v>500</v>
      </c>
      <c r="C891" s="87" t="s">
        <v>212</v>
      </c>
      <c r="D891" s="139">
        <f>SUM(D892)</f>
        <v>12384</v>
      </c>
    </row>
    <row r="892" spans="1:5" s="14" customFormat="1" x14ac:dyDescent="0.2">
      <c r="A892" s="51"/>
      <c r="B892" s="10">
        <v>5002</v>
      </c>
      <c r="C892" s="87" t="s">
        <v>220</v>
      </c>
      <c r="D892" s="139">
        <v>12384</v>
      </c>
    </row>
    <row r="893" spans="1:5" s="14" customFormat="1" x14ac:dyDescent="0.2">
      <c r="A893" s="51"/>
      <c r="B893" s="10">
        <v>506</v>
      </c>
      <c r="C893" s="87" t="s">
        <v>213</v>
      </c>
      <c r="D893" s="139">
        <v>4185</v>
      </c>
    </row>
    <row r="894" spans="1:5" s="14" customFormat="1" x14ac:dyDescent="0.2">
      <c r="A894" s="51"/>
      <c r="B894" s="37">
        <v>55</v>
      </c>
      <c r="C894" s="89" t="s">
        <v>20</v>
      </c>
      <c r="D894" s="152">
        <f>SUM(D895:D902)</f>
        <v>8782</v>
      </c>
    </row>
    <row r="895" spans="1:5" s="14" customFormat="1" x14ac:dyDescent="0.2">
      <c r="A895" s="51"/>
      <c r="B895" s="10">
        <v>5500</v>
      </c>
      <c r="C895" s="87" t="s">
        <v>21</v>
      </c>
      <c r="D895" s="153">
        <v>782</v>
      </c>
    </row>
    <row r="896" spans="1:5" s="14" customFormat="1" x14ac:dyDescent="0.2">
      <c r="A896" s="51"/>
      <c r="B896" s="10">
        <v>5504</v>
      </c>
      <c r="C896" s="87" t="s">
        <v>23</v>
      </c>
      <c r="D896" s="153">
        <v>110</v>
      </c>
    </row>
    <row r="897" spans="1:5" s="14" customFormat="1" x14ac:dyDescent="0.2">
      <c r="A897" s="51"/>
      <c r="B897" s="10">
        <v>5511</v>
      </c>
      <c r="C897" s="87" t="s">
        <v>214</v>
      </c>
      <c r="D897" s="153">
        <v>7010</v>
      </c>
    </row>
    <row r="898" spans="1:5" s="14" customFormat="1" x14ac:dyDescent="0.2">
      <c r="A898" s="51"/>
      <c r="B898" s="10">
        <v>5514</v>
      </c>
      <c r="C898" s="87" t="s">
        <v>215</v>
      </c>
      <c r="D898" s="153">
        <v>240</v>
      </c>
    </row>
    <row r="899" spans="1:5" s="14" customFormat="1" x14ac:dyDescent="0.2">
      <c r="A899" s="51"/>
      <c r="B899" s="10">
        <v>5515</v>
      </c>
      <c r="C899" s="87" t="s">
        <v>25</v>
      </c>
      <c r="D899" s="153">
        <v>380</v>
      </c>
    </row>
    <row r="900" spans="1:5" s="14" customFormat="1" x14ac:dyDescent="0.2">
      <c r="A900" s="51"/>
      <c r="B900" s="10">
        <v>5522</v>
      </c>
      <c r="C900" s="87" t="s">
        <v>86</v>
      </c>
      <c r="D900" s="153">
        <v>30</v>
      </c>
    </row>
    <row r="901" spans="1:5" s="14" customFormat="1" x14ac:dyDescent="0.2">
      <c r="A901" s="51"/>
      <c r="B901" s="10">
        <v>5524</v>
      </c>
      <c r="C901" s="87" t="s">
        <v>27</v>
      </c>
      <c r="D901" s="153">
        <v>150</v>
      </c>
    </row>
    <row r="902" spans="1:5" s="14" customFormat="1" x14ac:dyDescent="0.2">
      <c r="A902" s="51"/>
      <c r="B902" s="10">
        <v>5525</v>
      </c>
      <c r="C902" s="87" t="s">
        <v>41</v>
      </c>
      <c r="D902" s="153">
        <v>80</v>
      </c>
    </row>
    <row r="903" spans="1:5" s="14" customFormat="1" x14ac:dyDescent="0.2">
      <c r="A903" s="51"/>
      <c r="B903" s="15">
        <v>15</v>
      </c>
      <c r="C903" s="88" t="s">
        <v>256</v>
      </c>
      <c r="D903" s="140">
        <f>SUM(D904)</f>
        <v>40000</v>
      </c>
      <c r="E903" s="3" t="s">
        <v>238</v>
      </c>
    </row>
    <row r="904" spans="1:5" s="14" customFormat="1" x14ac:dyDescent="0.2">
      <c r="A904" s="51"/>
      <c r="B904" s="10">
        <v>1554</v>
      </c>
      <c r="C904" s="90" t="s">
        <v>330</v>
      </c>
      <c r="D904" s="139">
        <f>SUM(D905)</f>
        <v>40000</v>
      </c>
    </row>
    <row r="905" spans="1:5" s="14" customFormat="1" ht="25.5" x14ac:dyDescent="0.2">
      <c r="A905" s="51"/>
      <c r="B905" s="10"/>
      <c r="C905" s="108" t="s">
        <v>421</v>
      </c>
      <c r="D905" s="139">
        <v>40000</v>
      </c>
    </row>
    <row r="906" spans="1:5" s="14" customFormat="1" x14ac:dyDescent="0.2">
      <c r="A906" s="51" t="s">
        <v>78</v>
      </c>
      <c r="B906" s="15" t="s">
        <v>167</v>
      </c>
      <c r="C906" s="115"/>
      <c r="D906" s="140">
        <f>SUM(D907+D909+D913)</f>
        <v>57140</v>
      </c>
      <c r="E906" s="28" t="s">
        <v>245</v>
      </c>
    </row>
    <row r="907" spans="1:5" s="14" customFormat="1" x14ac:dyDescent="0.2">
      <c r="A907" s="51"/>
      <c r="B907" s="36">
        <v>413</v>
      </c>
      <c r="C907" s="112" t="s">
        <v>129</v>
      </c>
      <c r="D907" s="150">
        <f>SUM(D908)</f>
        <v>9000</v>
      </c>
    </row>
    <row r="908" spans="1:5" x14ac:dyDescent="0.2">
      <c r="A908" s="53"/>
      <c r="B908" s="34">
        <v>4138</v>
      </c>
      <c r="C908" s="109" t="s">
        <v>90</v>
      </c>
      <c r="D908" s="151">
        <v>9000</v>
      </c>
    </row>
    <row r="909" spans="1:5" s="14" customFormat="1" x14ac:dyDescent="0.2">
      <c r="A909" s="51"/>
      <c r="B909" s="15">
        <v>50</v>
      </c>
      <c r="C909" s="88" t="s">
        <v>19</v>
      </c>
      <c r="D909" s="140">
        <f>SUM(D910+D912)</f>
        <v>41093</v>
      </c>
    </row>
    <row r="910" spans="1:5" s="14" customFormat="1" x14ac:dyDescent="0.2">
      <c r="A910" s="51"/>
      <c r="B910" s="10">
        <v>500</v>
      </c>
      <c r="C910" s="87" t="s">
        <v>212</v>
      </c>
      <c r="D910" s="139">
        <f>SUM(D911)</f>
        <v>30712</v>
      </c>
    </row>
    <row r="911" spans="1:5" s="14" customFormat="1" x14ac:dyDescent="0.2">
      <c r="A911" s="51"/>
      <c r="B911" s="10">
        <v>5002</v>
      </c>
      <c r="C911" s="87" t="s">
        <v>220</v>
      </c>
      <c r="D911" s="139">
        <v>30712</v>
      </c>
    </row>
    <row r="912" spans="1:5" s="14" customFormat="1" x14ac:dyDescent="0.2">
      <c r="A912" s="51"/>
      <c r="B912" s="10">
        <v>506</v>
      </c>
      <c r="C912" s="87" t="s">
        <v>213</v>
      </c>
      <c r="D912" s="139">
        <v>10381</v>
      </c>
    </row>
    <row r="913" spans="1:5" s="14" customFormat="1" x14ac:dyDescent="0.2">
      <c r="A913" s="51"/>
      <c r="B913" s="37">
        <v>55</v>
      </c>
      <c r="C913" s="89" t="s">
        <v>20</v>
      </c>
      <c r="D913" s="152">
        <f>SUM(D914:D918)</f>
        <v>7047</v>
      </c>
    </row>
    <row r="914" spans="1:5" s="14" customFormat="1" x14ac:dyDescent="0.2">
      <c r="A914" s="51"/>
      <c r="B914" s="10">
        <v>5500</v>
      </c>
      <c r="C914" s="87" t="s">
        <v>21</v>
      </c>
      <c r="D914" s="153">
        <v>447</v>
      </c>
    </row>
    <row r="915" spans="1:5" x14ac:dyDescent="0.2">
      <c r="A915" s="53"/>
      <c r="B915" s="35">
        <v>5513</v>
      </c>
      <c r="C915" s="90" t="s">
        <v>24</v>
      </c>
      <c r="D915" s="153">
        <v>1500</v>
      </c>
    </row>
    <row r="916" spans="1:5" x14ac:dyDescent="0.2">
      <c r="A916" s="53"/>
      <c r="B916" s="35">
        <v>5515</v>
      </c>
      <c r="C916" s="90" t="s">
        <v>25</v>
      </c>
      <c r="D916" s="153">
        <v>600</v>
      </c>
    </row>
    <row r="917" spans="1:5" x14ac:dyDescent="0.2">
      <c r="A917" s="53"/>
      <c r="B917" s="10">
        <v>5525</v>
      </c>
      <c r="C917" s="87" t="s">
        <v>41</v>
      </c>
      <c r="D917" s="153">
        <v>1400</v>
      </c>
    </row>
    <row r="918" spans="1:5" x14ac:dyDescent="0.2">
      <c r="A918" s="53"/>
      <c r="B918" s="35">
        <v>5526</v>
      </c>
      <c r="C918" s="90" t="s">
        <v>7</v>
      </c>
      <c r="D918" s="153">
        <v>3100</v>
      </c>
    </row>
    <row r="919" spans="1:5" s="14" customFormat="1" x14ac:dyDescent="0.2">
      <c r="A919" s="51" t="s">
        <v>79</v>
      </c>
      <c r="B919" s="15" t="s">
        <v>168</v>
      </c>
      <c r="C919" s="115"/>
      <c r="D919" s="140">
        <f>SUM(D920+D923+D927)</f>
        <v>90000</v>
      </c>
      <c r="E919" s="28" t="s">
        <v>245</v>
      </c>
    </row>
    <row r="920" spans="1:5" s="14" customFormat="1" x14ac:dyDescent="0.2">
      <c r="A920" s="51"/>
      <c r="B920" s="36">
        <v>413</v>
      </c>
      <c r="C920" s="112" t="s">
        <v>129</v>
      </c>
      <c r="D920" s="150">
        <f>SUM(D921:D922)</f>
        <v>48300</v>
      </c>
    </row>
    <row r="921" spans="1:5" x14ac:dyDescent="0.2">
      <c r="A921" s="53"/>
      <c r="B921" s="34">
        <v>4130</v>
      </c>
      <c r="C921" s="109" t="s">
        <v>30</v>
      </c>
      <c r="D921" s="151">
        <v>20000</v>
      </c>
    </row>
    <row r="922" spans="1:5" x14ac:dyDescent="0.2">
      <c r="A922" s="53"/>
      <c r="B922" s="34">
        <v>4134</v>
      </c>
      <c r="C922" s="109" t="s">
        <v>363</v>
      </c>
      <c r="D922" s="151">
        <v>28300</v>
      </c>
    </row>
    <row r="923" spans="1:5" x14ac:dyDescent="0.2">
      <c r="A923" s="53"/>
      <c r="B923" s="15">
        <v>50</v>
      </c>
      <c r="C923" s="88" t="s">
        <v>19</v>
      </c>
      <c r="D923" s="150">
        <f>SUM(D924+D926)</f>
        <v>30697</v>
      </c>
    </row>
    <row r="924" spans="1:5" x14ac:dyDescent="0.2">
      <c r="A924" s="53"/>
      <c r="B924" s="10">
        <v>500</v>
      </c>
      <c r="C924" s="87" t="s">
        <v>212</v>
      </c>
      <c r="D924" s="151">
        <f>SUM(D925)</f>
        <v>22942</v>
      </c>
    </row>
    <row r="925" spans="1:5" x14ac:dyDescent="0.2">
      <c r="A925" s="53"/>
      <c r="B925" s="10">
        <v>5002</v>
      </c>
      <c r="C925" s="87" t="s">
        <v>220</v>
      </c>
      <c r="D925" s="151">
        <v>22942</v>
      </c>
    </row>
    <row r="926" spans="1:5" x14ac:dyDescent="0.2">
      <c r="A926" s="53"/>
      <c r="B926" s="10">
        <v>506</v>
      </c>
      <c r="C926" s="87" t="s">
        <v>213</v>
      </c>
      <c r="D926" s="151">
        <v>7755</v>
      </c>
    </row>
    <row r="927" spans="1:5" s="14" customFormat="1" x14ac:dyDescent="0.2">
      <c r="A927" s="51"/>
      <c r="B927" s="37">
        <v>55</v>
      </c>
      <c r="C927" s="89" t="s">
        <v>20</v>
      </c>
      <c r="D927" s="152">
        <f>SUM(D928:D930)</f>
        <v>11003</v>
      </c>
    </row>
    <row r="928" spans="1:5" s="14" customFormat="1" x14ac:dyDescent="0.2">
      <c r="A928" s="51"/>
      <c r="B928" s="10">
        <v>5500</v>
      </c>
      <c r="C928" s="87" t="s">
        <v>21</v>
      </c>
      <c r="D928" s="153">
        <v>203</v>
      </c>
    </row>
    <row r="929" spans="1:5" s="14" customFormat="1" x14ac:dyDescent="0.2">
      <c r="A929" s="51"/>
      <c r="B929" s="10">
        <v>5504</v>
      </c>
      <c r="C929" s="87" t="s">
        <v>412</v>
      </c>
      <c r="D929" s="153">
        <v>300</v>
      </c>
    </row>
    <row r="930" spans="1:5" s="14" customFormat="1" x14ac:dyDescent="0.2">
      <c r="A930" s="51"/>
      <c r="B930" s="35">
        <v>5526</v>
      </c>
      <c r="C930" s="90" t="s">
        <v>7</v>
      </c>
      <c r="D930" s="153">
        <v>10500</v>
      </c>
    </row>
    <row r="931" spans="1:5" s="14" customFormat="1" x14ac:dyDescent="0.2">
      <c r="A931" s="51" t="s">
        <v>79</v>
      </c>
      <c r="B931" s="15" t="s">
        <v>272</v>
      </c>
      <c r="C931" s="115"/>
      <c r="D931" s="152">
        <f>SUM(D932+D934)</f>
        <v>24105</v>
      </c>
      <c r="E931" s="28" t="s">
        <v>245</v>
      </c>
    </row>
    <row r="932" spans="1:5" s="14" customFormat="1" x14ac:dyDescent="0.2">
      <c r="A932" s="51"/>
      <c r="B932" s="36">
        <v>413</v>
      </c>
      <c r="C932" s="112" t="s">
        <v>129</v>
      </c>
      <c r="D932" s="152">
        <f>SUM(D933)</f>
        <v>23626</v>
      </c>
    </row>
    <row r="933" spans="1:5" s="14" customFormat="1" x14ac:dyDescent="0.2">
      <c r="A933" s="51"/>
      <c r="B933" s="34">
        <v>4130</v>
      </c>
      <c r="C933" s="109" t="s">
        <v>30</v>
      </c>
      <c r="D933" s="153">
        <v>23626</v>
      </c>
    </row>
    <row r="934" spans="1:5" s="14" customFormat="1" x14ac:dyDescent="0.2">
      <c r="A934" s="51"/>
      <c r="B934" s="15">
        <v>50</v>
      </c>
      <c r="C934" s="88" t="s">
        <v>19</v>
      </c>
      <c r="D934" s="140">
        <f>SUM(D935+D937)</f>
        <v>479</v>
      </c>
    </row>
    <row r="935" spans="1:5" s="14" customFormat="1" x14ac:dyDescent="0.2">
      <c r="A935" s="51"/>
      <c r="B935" s="10">
        <v>500</v>
      </c>
      <c r="C935" s="87" t="s">
        <v>212</v>
      </c>
      <c r="D935" s="151">
        <f>SUM(D936)</f>
        <v>358</v>
      </c>
    </row>
    <row r="936" spans="1:5" s="14" customFormat="1" x14ac:dyDescent="0.2">
      <c r="A936" s="51"/>
      <c r="B936" s="10">
        <v>5001</v>
      </c>
      <c r="C936" s="87" t="s">
        <v>218</v>
      </c>
      <c r="D936" s="151">
        <v>358</v>
      </c>
    </row>
    <row r="937" spans="1:5" s="14" customFormat="1" x14ac:dyDescent="0.2">
      <c r="A937" s="51"/>
      <c r="B937" s="10">
        <v>506</v>
      </c>
      <c r="C937" s="87" t="s">
        <v>213</v>
      </c>
      <c r="D937" s="151">
        <v>121</v>
      </c>
    </row>
    <row r="938" spans="1:5" s="14" customFormat="1" x14ac:dyDescent="0.2">
      <c r="A938" s="51" t="s">
        <v>79</v>
      </c>
      <c r="B938" s="15" t="s">
        <v>329</v>
      </c>
      <c r="C938" s="115"/>
      <c r="D938" s="150">
        <f>SUM(D939+D943)</f>
        <v>7866</v>
      </c>
      <c r="E938" s="28" t="s">
        <v>245</v>
      </c>
    </row>
    <row r="939" spans="1:5" s="14" customFormat="1" x14ac:dyDescent="0.2">
      <c r="A939" s="51"/>
      <c r="B939" s="15">
        <v>50</v>
      </c>
      <c r="C939" s="88" t="s">
        <v>19</v>
      </c>
      <c r="D939" s="150">
        <f>SUM(D940+D942)</f>
        <v>3500</v>
      </c>
    </row>
    <row r="940" spans="1:5" s="14" customFormat="1" x14ac:dyDescent="0.2">
      <c r="A940" s="51"/>
      <c r="B940" s="10">
        <v>500</v>
      </c>
      <c r="C940" s="87" t="s">
        <v>212</v>
      </c>
      <c r="D940" s="151">
        <f>SUM(D941)</f>
        <v>2616</v>
      </c>
    </row>
    <row r="941" spans="1:5" s="14" customFormat="1" x14ac:dyDescent="0.2">
      <c r="A941" s="51"/>
      <c r="B941" s="10">
        <v>5005</v>
      </c>
      <c r="C941" s="87" t="s">
        <v>254</v>
      </c>
      <c r="D941" s="151">
        <v>2616</v>
      </c>
    </row>
    <row r="942" spans="1:5" s="14" customFormat="1" x14ac:dyDescent="0.2">
      <c r="A942" s="51"/>
      <c r="B942" s="10">
        <v>506</v>
      </c>
      <c r="C942" s="87" t="s">
        <v>213</v>
      </c>
      <c r="D942" s="151">
        <v>884</v>
      </c>
    </row>
    <row r="943" spans="1:5" s="14" customFormat="1" x14ac:dyDescent="0.2">
      <c r="A943" s="51"/>
      <c r="B943" s="37">
        <v>55</v>
      </c>
      <c r="C943" s="89" t="s">
        <v>20</v>
      </c>
      <c r="D943" s="150">
        <f>SUM(D944:D944)</f>
        <v>4366</v>
      </c>
    </row>
    <row r="944" spans="1:5" s="14" customFormat="1" x14ac:dyDescent="0.2">
      <c r="A944" s="51"/>
      <c r="B944" s="35">
        <v>5526</v>
      </c>
      <c r="C944" s="90" t="s">
        <v>7</v>
      </c>
      <c r="D944" s="151">
        <v>4366</v>
      </c>
    </row>
    <row r="945" spans="1:5" s="14" customFormat="1" x14ac:dyDescent="0.2">
      <c r="A945" s="51" t="s">
        <v>80</v>
      </c>
      <c r="B945" s="15" t="s">
        <v>169</v>
      </c>
      <c r="C945" s="115"/>
      <c r="D945" s="140">
        <f>SUM(D946+D948)</f>
        <v>1600</v>
      </c>
      <c r="E945" s="28" t="s">
        <v>245</v>
      </c>
    </row>
    <row r="946" spans="1:5" s="14" customFormat="1" x14ac:dyDescent="0.2">
      <c r="A946" s="51"/>
      <c r="B946" s="36">
        <v>413</v>
      </c>
      <c r="C946" s="112" t="s">
        <v>129</v>
      </c>
      <c r="D946" s="150">
        <f>SUM(D947)</f>
        <v>1200</v>
      </c>
    </row>
    <row r="947" spans="1:5" x14ac:dyDescent="0.2">
      <c r="A947" s="53"/>
      <c r="B947" s="34">
        <v>4132</v>
      </c>
      <c r="C947" s="109" t="s">
        <v>31</v>
      </c>
      <c r="D947" s="151">
        <v>1200</v>
      </c>
    </row>
    <row r="948" spans="1:5" x14ac:dyDescent="0.2">
      <c r="A948" s="53"/>
      <c r="B948" s="37">
        <v>55</v>
      </c>
      <c r="C948" s="89" t="s">
        <v>20</v>
      </c>
      <c r="D948" s="150">
        <f>SUM(D949)</f>
        <v>400</v>
      </c>
    </row>
    <row r="949" spans="1:5" x14ac:dyDescent="0.2">
      <c r="A949" s="53"/>
      <c r="B949" s="35">
        <v>5526</v>
      </c>
      <c r="C949" s="90" t="s">
        <v>7</v>
      </c>
      <c r="D949" s="151">
        <v>400</v>
      </c>
    </row>
    <row r="950" spans="1:5" s="14" customFormat="1" x14ac:dyDescent="0.2">
      <c r="A950" s="51" t="s">
        <v>81</v>
      </c>
      <c r="B950" s="15" t="s">
        <v>170</v>
      </c>
      <c r="C950" s="115"/>
      <c r="D950" s="140">
        <f>SUM(D951)</f>
        <v>8000</v>
      </c>
      <c r="E950" s="28" t="s">
        <v>245</v>
      </c>
    </row>
    <row r="951" spans="1:5" s="14" customFormat="1" x14ac:dyDescent="0.2">
      <c r="A951" s="51"/>
      <c r="B951" s="37">
        <v>55</v>
      </c>
      <c r="C951" s="89" t="s">
        <v>20</v>
      </c>
      <c r="D951" s="152">
        <f>SUM(D952:D952)</f>
        <v>8000</v>
      </c>
    </row>
    <row r="952" spans="1:5" s="14" customFormat="1" x14ac:dyDescent="0.2">
      <c r="A952" s="51"/>
      <c r="B952" s="10">
        <v>5511</v>
      </c>
      <c r="C952" s="87" t="s">
        <v>214</v>
      </c>
      <c r="D952" s="153">
        <v>8000</v>
      </c>
    </row>
    <row r="953" spans="1:5" s="14" customFormat="1" x14ac:dyDescent="0.2">
      <c r="A953" s="51" t="s">
        <v>106</v>
      </c>
      <c r="B953" s="19" t="s">
        <v>171</v>
      </c>
      <c r="C953" s="115"/>
      <c r="D953" s="154">
        <f>SUM(D954+D956+D960)</f>
        <v>144772</v>
      </c>
      <c r="E953" s="28" t="s">
        <v>245</v>
      </c>
    </row>
    <row r="954" spans="1:5" s="14" customFormat="1" x14ac:dyDescent="0.2">
      <c r="A954" s="51"/>
      <c r="B954" s="36">
        <v>413</v>
      </c>
      <c r="C954" s="112" t="s">
        <v>129</v>
      </c>
      <c r="D954" s="150">
        <f>SUM(D955)</f>
        <v>141893</v>
      </c>
    </row>
    <row r="955" spans="1:5" x14ac:dyDescent="0.2">
      <c r="A955" s="53"/>
      <c r="B955" s="34">
        <v>4131</v>
      </c>
      <c r="C955" s="109" t="s">
        <v>235</v>
      </c>
      <c r="D955" s="151">
        <v>141893</v>
      </c>
    </row>
    <row r="956" spans="1:5" s="14" customFormat="1" x14ac:dyDescent="0.2">
      <c r="A956" s="51"/>
      <c r="B956" s="15">
        <v>50</v>
      </c>
      <c r="C956" s="88" t="s">
        <v>19</v>
      </c>
      <c r="D956" s="140">
        <f>SUM(D957+D959)</f>
        <v>2861</v>
      </c>
    </row>
    <row r="957" spans="1:5" s="14" customFormat="1" x14ac:dyDescent="0.2">
      <c r="A957" s="51"/>
      <c r="B957" s="10">
        <v>500</v>
      </c>
      <c r="C957" s="87" t="s">
        <v>212</v>
      </c>
      <c r="D957" s="139">
        <f>SUM(D958:D958)</f>
        <v>2138</v>
      </c>
    </row>
    <row r="958" spans="1:5" s="14" customFormat="1" x14ac:dyDescent="0.2">
      <c r="A958" s="51"/>
      <c r="B958" s="10">
        <v>5001</v>
      </c>
      <c r="C958" s="87" t="s">
        <v>218</v>
      </c>
      <c r="D958" s="139">
        <v>2138</v>
      </c>
    </row>
    <row r="959" spans="1:5" s="14" customFormat="1" x14ac:dyDescent="0.2">
      <c r="A959" s="51"/>
      <c r="B959" s="10">
        <v>506</v>
      </c>
      <c r="C959" s="87" t="s">
        <v>213</v>
      </c>
      <c r="D959" s="139">
        <v>723</v>
      </c>
    </row>
    <row r="960" spans="1:5" s="14" customFormat="1" x14ac:dyDescent="0.2">
      <c r="A960" s="51"/>
      <c r="B960" s="37">
        <v>55</v>
      </c>
      <c r="C960" s="89" t="s">
        <v>20</v>
      </c>
      <c r="D960" s="140">
        <f>SUM(D961)</f>
        <v>18</v>
      </c>
    </row>
    <row r="961" spans="1:5" s="14" customFormat="1" x14ac:dyDescent="0.2">
      <c r="A961" s="51"/>
      <c r="B961" s="35">
        <v>5526</v>
      </c>
      <c r="C961" s="90" t="s">
        <v>7</v>
      </c>
      <c r="D961" s="139">
        <v>18</v>
      </c>
    </row>
    <row r="962" spans="1:5" s="14" customFormat="1" x14ac:dyDescent="0.2">
      <c r="A962" s="51" t="s">
        <v>275</v>
      </c>
      <c r="B962" s="15" t="s">
        <v>276</v>
      </c>
      <c r="C962" s="115"/>
      <c r="D962" s="140">
        <f>SUM(D963)</f>
        <v>2880</v>
      </c>
      <c r="E962" s="28" t="s">
        <v>245</v>
      </c>
    </row>
    <row r="963" spans="1:5" s="14" customFormat="1" x14ac:dyDescent="0.2">
      <c r="A963" s="51"/>
      <c r="B963" s="37">
        <v>55</v>
      </c>
      <c r="C963" s="89" t="s">
        <v>20</v>
      </c>
      <c r="D963" s="152">
        <f>SUM(D964)</f>
        <v>2880</v>
      </c>
    </row>
    <row r="964" spans="1:5" s="14" customFormat="1" ht="13.5" thickBot="1" x14ac:dyDescent="0.25">
      <c r="A964" s="77"/>
      <c r="B964" s="40">
        <v>5513</v>
      </c>
      <c r="C964" s="93" t="s">
        <v>24</v>
      </c>
      <c r="D964" s="164">
        <v>2880</v>
      </c>
    </row>
    <row r="965" spans="1:5" x14ac:dyDescent="0.2">
      <c r="A965" s="20"/>
      <c r="B965" s="20"/>
      <c r="C965" s="20"/>
    </row>
  </sheetData>
  <sortState ref="C340:D344">
    <sortCondition ref="C339"/>
  </sortState>
  <mergeCells count="1">
    <mergeCell ref="B167:C167"/>
  </mergeCells>
  <conditionalFormatting sqref="D121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0" fitToHeight="1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Alaeelarved (valitsus 01.03.17)</vt:lpstr>
      <vt:lpstr>Leht1</vt:lpstr>
    </vt:vector>
  </TitlesOfParts>
  <Company>Märjamaa alevivalitsus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</dc:creator>
  <cp:lastModifiedBy>Kasutaja20</cp:lastModifiedBy>
  <cp:lastPrinted>2016-02-22T12:57:11Z</cp:lastPrinted>
  <dcterms:created xsi:type="dcterms:W3CDTF">2003-08-12T14:50:03Z</dcterms:created>
  <dcterms:modified xsi:type="dcterms:W3CDTF">2017-04-17T12:15:08Z</dcterms:modified>
</cp:coreProperties>
</file>