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6135" windowWidth="8805" windowHeight="1185" tabRatio="903"/>
  </bookViews>
  <sheets>
    <sheet name="koondeelarve" sheetId="122" r:id="rId1"/>
    <sheet name="tulu- ja kulubaas" sheetId="123" r:id="rId2"/>
    <sheet name="kulud valdkondade lõikes" sheetId="124" r:id="rId3"/>
    <sheet name="investeeringud" sheetId="125" r:id="rId4"/>
  </sheets>
  <calcPr calcId="152511"/>
</workbook>
</file>

<file path=xl/calcChain.xml><?xml version="1.0" encoding="utf-8"?>
<calcChain xmlns="http://schemas.openxmlformats.org/spreadsheetml/2006/main">
  <c r="H31" i="122" l="1"/>
  <c r="H30" i="122"/>
  <c r="H27" i="122"/>
  <c r="H26" i="122"/>
  <c r="H25" i="122"/>
  <c r="H24" i="122"/>
  <c r="H23" i="122"/>
  <c r="H22" i="122"/>
  <c r="H45" i="124" l="1"/>
  <c r="H15" i="124"/>
  <c r="H14" i="124"/>
  <c r="H13" i="124"/>
  <c r="H11" i="124"/>
  <c r="H10" i="124"/>
  <c r="H9" i="124"/>
  <c r="G28" i="122"/>
  <c r="H32" i="125" l="1"/>
  <c r="G32" i="125"/>
  <c r="F32" i="125"/>
  <c r="E32" i="125"/>
  <c r="D32" i="125"/>
  <c r="H48" i="125"/>
  <c r="H9" i="125"/>
  <c r="G9" i="125"/>
  <c r="F9" i="125"/>
  <c r="E9" i="125"/>
  <c r="D9" i="125"/>
  <c r="H13" i="125"/>
  <c r="H49" i="125"/>
  <c r="H47" i="125"/>
  <c r="H34" i="125"/>
  <c r="H35" i="125"/>
  <c r="H36" i="125"/>
  <c r="H37" i="125"/>
  <c r="H38" i="125"/>
  <c r="H39" i="125"/>
  <c r="H40" i="125"/>
  <c r="H41" i="125"/>
  <c r="H42" i="125"/>
  <c r="H43" i="125"/>
  <c r="H44" i="125"/>
  <c r="H45" i="125"/>
  <c r="H46" i="125"/>
  <c r="H33" i="125"/>
  <c r="G49" i="125"/>
  <c r="H50" i="125"/>
  <c r="H23" i="125"/>
  <c r="H24" i="125"/>
  <c r="H25" i="125"/>
  <c r="H26" i="125"/>
  <c r="H27" i="125"/>
  <c r="H28" i="125"/>
  <c r="H29" i="125"/>
  <c r="H30" i="125"/>
  <c r="H31" i="125"/>
  <c r="H22" i="125"/>
  <c r="G21" i="125" l="1"/>
  <c r="H20" i="125"/>
  <c r="G19" i="125"/>
  <c r="H18" i="125"/>
  <c r="H17" i="125"/>
  <c r="G16" i="125"/>
  <c r="H15" i="125"/>
  <c r="G14" i="125"/>
  <c r="H11" i="125"/>
  <c r="H12" i="125"/>
  <c r="H10" i="125"/>
  <c r="G7" i="125"/>
  <c r="H8" i="125"/>
  <c r="H65" i="124"/>
  <c r="H64" i="124"/>
  <c r="H63" i="124"/>
  <c r="G62" i="124"/>
  <c r="H61" i="124"/>
  <c r="G60" i="124"/>
  <c r="H57" i="124"/>
  <c r="H58" i="124"/>
  <c r="H56" i="124"/>
  <c r="H54" i="124"/>
  <c r="H53" i="124"/>
  <c r="G55" i="124"/>
  <c r="G52" i="124"/>
  <c r="H49" i="124"/>
  <c r="H50" i="124"/>
  <c r="H48" i="124"/>
  <c r="G47" i="124"/>
  <c r="G44" i="124"/>
  <c r="H42" i="124"/>
  <c r="G41" i="124"/>
  <c r="G40" i="124" s="1"/>
  <c r="H39" i="124"/>
  <c r="H38" i="124"/>
  <c r="G37" i="124"/>
  <c r="G36" i="124" s="1"/>
  <c r="H35" i="124"/>
  <c r="H34" i="124"/>
  <c r="H32" i="124"/>
  <c r="G33" i="124"/>
  <c r="G31" i="124"/>
  <c r="H29" i="124"/>
  <c r="H28" i="124"/>
  <c r="H27" i="124"/>
  <c r="H25" i="124"/>
  <c r="G26" i="124"/>
  <c r="G24" i="124"/>
  <c r="H22" i="124"/>
  <c r="H21" i="124"/>
  <c r="H19" i="124"/>
  <c r="H18" i="124"/>
  <c r="G20" i="124"/>
  <c r="G17" i="124"/>
  <c r="G12" i="124"/>
  <c r="G8" i="124"/>
  <c r="H56" i="123"/>
  <c r="H54" i="123"/>
  <c r="H53" i="123"/>
  <c r="H52" i="123"/>
  <c r="H50" i="123"/>
  <c r="G55" i="123"/>
  <c r="G51" i="123"/>
  <c r="H49" i="123"/>
  <c r="H48" i="123"/>
  <c r="G47" i="123"/>
  <c r="H45" i="123"/>
  <c r="H46" i="123"/>
  <c r="H44" i="123"/>
  <c r="G43" i="123"/>
  <c r="H38" i="123"/>
  <c r="F39" i="123"/>
  <c r="H12" i="124" l="1"/>
  <c r="G6" i="125"/>
  <c r="G59" i="124"/>
  <c r="G51" i="124"/>
  <c r="G43" i="124"/>
  <c r="G30" i="124"/>
  <c r="G23" i="124"/>
  <c r="G16" i="124"/>
  <c r="G7" i="124"/>
  <c r="G42" i="123"/>
  <c r="G57" i="123" s="1"/>
  <c r="H37" i="123"/>
  <c r="G36" i="123"/>
  <c r="H34" i="123"/>
  <c r="H35" i="123"/>
  <c r="H33" i="123"/>
  <c r="G32" i="123"/>
  <c r="H30" i="123"/>
  <c r="H31" i="123"/>
  <c r="H29" i="123"/>
  <c r="G28" i="123"/>
  <c r="H26" i="123"/>
  <c r="H27" i="123"/>
  <c r="H25" i="123"/>
  <c r="G24" i="123"/>
  <c r="H22" i="123"/>
  <c r="H23" i="123"/>
  <c r="H21" i="123"/>
  <c r="H20" i="123" s="1"/>
  <c r="H14" i="123"/>
  <c r="H15" i="123"/>
  <c r="H16" i="123"/>
  <c r="H17" i="123"/>
  <c r="H18" i="123"/>
  <c r="H19" i="123"/>
  <c r="H13" i="123"/>
  <c r="G20" i="123"/>
  <c r="G12" i="123"/>
  <c r="H9" i="123"/>
  <c r="H8" i="123"/>
  <c r="G7" i="123"/>
  <c r="H29" i="122"/>
  <c r="G29" i="122"/>
  <c r="G21" i="122"/>
  <c r="H16" i="122"/>
  <c r="H18" i="122"/>
  <c r="H19" i="122"/>
  <c r="H17" i="122"/>
  <c r="H14" i="122"/>
  <c r="H15" i="122"/>
  <c r="H13" i="122"/>
  <c r="G16" i="122"/>
  <c r="G12" i="122"/>
  <c r="H8" i="122"/>
  <c r="H9" i="122"/>
  <c r="H10" i="122"/>
  <c r="H7" i="122"/>
  <c r="G6" i="122"/>
  <c r="H21" i="122" l="1"/>
  <c r="H12" i="122"/>
  <c r="H11" i="122" s="1"/>
  <c r="G11" i="122"/>
  <c r="G20" i="122" s="1"/>
  <c r="G32" i="122" s="1"/>
  <c r="H6" i="122"/>
  <c r="G6" i="124"/>
  <c r="G10" i="123"/>
  <c r="G6" i="123" s="1"/>
  <c r="G39" i="123" s="1"/>
  <c r="F28" i="122"/>
  <c r="H20" i="122" l="1"/>
  <c r="H28" i="122" s="1"/>
  <c r="F49" i="125"/>
  <c r="F21" i="125"/>
  <c r="H19" i="125"/>
  <c r="F19" i="125"/>
  <c r="F16" i="125"/>
  <c r="H14" i="125"/>
  <c r="H7" i="125"/>
  <c r="F14" i="125"/>
  <c r="F7" i="125"/>
  <c r="H21" i="125" l="1"/>
  <c r="H16" i="125"/>
  <c r="F6" i="125"/>
  <c r="F60" i="124" l="1"/>
  <c r="F62" i="124"/>
  <c r="F55" i="124"/>
  <c r="F52" i="124"/>
  <c r="H46" i="124"/>
  <c r="F44" i="124"/>
  <c r="F47" i="124"/>
  <c r="H41" i="124"/>
  <c r="H40" i="124" s="1"/>
  <c r="F41" i="124"/>
  <c r="F40" i="124" s="1"/>
  <c r="F37" i="124"/>
  <c r="F36" i="124" s="1"/>
  <c r="F31" i="124"/>
  <c r="F33" i="124"/>
  <c r="H24" i="124"/>
  <c r="F26" i="124"/>
  <c r="F24" i="124"/>
  <c r="E24" i="124"/>
  <c r="D24" i="124"/>
  <c r="F20" i="124"/>
  <c r="F17" i="124"/>
  <c r="F8" i="124"/>
  <c r="F12" i="124"/>
  <c r="F23" i="124" l="1"/>
  <c r="F30" i="124"/>
  <c r="F7" i="124"/>
  <c r="H26" i="124"/>
  <c r="H23" i="124" s="1"/>
  <c r="H33" i="124"/>
  <c r="F59" i="124"/>
  <c r="F16" i="124"/>
  <c r="F51" i="124"/>
  <c r="F43" i="124"/>
  <c r="F57" i="123"/>
  <c r="F20" i="123"/>
  <c r="F10" i="123" s="1"/>
  <c r="E20" i="123"/>
  <c r="D20" i="123"/>
  <c r="F55" i="123"/>
  <c r="H51" i="123"/>
  <c r="F51" i="123"/>
  <c r="F47" i="123"/>
  <c r="F42" i="123" s="1"/>
  <c r="F43" i="123"/>
  <c r="F24" i="123"/>
  <c r="H36" i="123"/>
  <c r="F36" i="123"/>
  <c r="H32" i="123"/>
  <c r="F32" i="123"/>
  <c r="F28" i="123"/>
  <c r="D28" i="123"/>
  <c r="E28" i="123"/>
  <c r="F6" i="124" l="1"/>
  <c r="H28" i="123"/>
  <c r="F12" i="123"/>
  <c r="F6" i="123" s="1"/>
  <c r="F7" i="123"/>
  <c r="F29" i="122"/>
  <c r="E28" i="122"/>
  <c r="F21" i="122"/>
  <c r="F20" i="122"/>
  <c r="F16" i="122"/>
  <c r="F11" i="122" s="1"/>
  <c r="F12" i="122"/>
  <c r="F6" i="122"/>
  <c r="H6" i="125" l="1"/>
  <c r="E49" i="125"/>
  <c r="E21" i="125"/>
  <c r="E19" i="125"/>
  <c r="E16" i="125"/>
  <c r="D16" i="125"/>
  <c r="E14" i="125"/>
  <c r="E7" i="125"/>
  <c r="H60" i="124"/>
  <c r="E62" i="124"/>
  <c r="E60" i="124"/>
  <c r="E55" i="124"/>
  <c r="E52" i="124"/>
  <c r="E47" i="124"/>
  <c r="E44" i="124"/>
  <c r="E41" i="124"/>
  <c r="E40" i="124" s="1"/>
  <c r="E37" i="124"/>
  <c r="E36" i="124" s="1"/>
  <c r="H31" i="124"/>
  <c r="E33" i="124"/>
  <c r="E31" i="124"/>
  <c r="E26" i="124"/>
  <c r="E23" i="124" s="1"/>
  <c r="E20" i="124"/>
  <c r="E17" i="124"/>
  <c r="E12" i="124"/>
  <c r="E8" i="124"/>
  <c r="D51" i="123"/>
  <c r="E12" i="122"/>
  <c r="E6" i="125" l="1"/>
  <c r="H20" i="124"/>
  <c r="H30" i="124"/>
  <c r="H52" i="124"/>
  <c r="H55" i="124"/>
  <c r="H62" i="124"/>
  <c r="H59" i="124" s="1"/>
  <c r="E59" i="124"/>
  <c r="E51" i="124"/>
  <c r="H47" i="124"/>
  <c r="H44" i="124"/>
  <c r="E43" i="124"/>
  <c r="H37" i="124"/>
  <c r="H36" i="124" s="1"/>
  <c r="E30" i="124"/>
  <c r="H17" i="124"/>
  <c r="E16" i="124"/>
  <c r="H8" i="124"/>
  <c r="E7" i="124"/>
  <c r="H55" i="123"/>
  <c r="E55" i="123"/>
  <c r="E51" i="123"/>
  <c r="E47" i="123"/>
  <c r="E43" i="123"/>
  <c r="E42" i="123" s="1"/>
  <c r="E36" i="123"/>
  <c r="H12" i="123"/>
  <c r="E24" i="123"/>
  <c r="E12" i="123"/>
  <c r="H11" i="123"/>
  <c r="H7" i="123"/>
  <c r="E7" i="123"/>
  <c r="H16" i="124" l="1"/>
  <c r="H51" i="124"/>
  <c r="H7" i="124"/>
  <c r="H43" i="124"/>
  <c r="E6" i="124"/>
  <c r="E32" i="123"/>
  <c r="H47" i="123"/>
  <c r="E57" i="123"/>
  <c r="H43" i="123"/>
  <c r="H24" i="123"/>
  <c r="H10" i="123"/>
  <c r="E10" i="123"/>
  <c r="E6" i="123" s="1"/>
  <c r="E29" i="122"/>
  <c r="E21" i="122"/>
  <c r="E16" i="122"/>
  <c r="E6" i="122"/>
  <c r="H6" i="124" l="1"/>
  <c r="E39" i="123"/>
  <c r="H42" i="123"/>
  <c r="H57" i="123" s="1"/>
  <c r="H6" i="123"/>
  <c r="H39" i="123" s="1"/>
  <c r="E11" i="122"/>
  <c r="E20" i="122" s="1"/>
  <c r="E32" i="122" s="1"/>
  <c r="D47" i="124"/>
  <c r="D44" i="124"/>
  <c r="D43" i="124" l="1"/>
  <c r="E33" i="122"/>
  <c r="H32" i="122"/>
  <c r="D19" i="125"/>
  <c r="D49" i="125" l="1"/>
  <c r="D21" i="125"/>
  <c r="D14" i="125"/>
  <c r="D7" i="125"/>
  <c r="D6" i="125" l="1"/>
  <c r="D52" i="124"/>
  <c r="D24" i="123" l="1"/>
  <c r="D21" i="122"/>
  <c r="D62" i="124" l="1"/>
  <c r="D55" i="124"/>
  <c r="D41" i="124"/>
  <c r="D40" i="124" s="1"/>
  <c r="D17" i="124"/>
  <c r="D8" i="124"/>
  <c r="D51" i="124" l="1"/>
  <c r="D20" i="124" l="1"/>
  <c r="D37" i="124" l="1"/>
  <c r="D33" i="124"/>
  <c r="D31" i="124"/>
  <c r="D26" i="124"/>
  <c r="D23" i="124" s="1"/>
  <c r="D12" i="124"/>
  <c r="D32" i="123"/>
  <c r="D12" i="123"/>
  <c r="D7" i="123"/>
  <c r="D29" i="122"/>
  <c r="D12" i="122"/>
  <c r="D16" i="122"/>
  <c r="D6" i="122"/>
  <c r="D16" i="124" l="1"/>
  <c r="D11" i="122"/>
  <c r="D20" i="122" s="1"/>
  <c r="D28" i="122" s="1"/>
  <c r="D32" i="122" s="1"/>
  <c r="D30" i="124"/>
  <c r="D10" i="123"/>
  <c r="D6" i="123" s="1"/>
  <c r="D60" i="124" l="1"/>
  <c r="D59" i="124" l="1"/>
  <c r="D36" i="124"/>
  <c r="D7" i="124" l="1"/>
  <c r="D6" i="124" l="1"/>
  <c r="D55" i="123" l="1"/>
  <c r="D36" i="123"/>
  <c r="D39" i="123" s="1"/>
  <c r="D43" i="123" l="1"/>
  <c r="D47" i="123" l="1"/>
  <c r="D42" i="123" s="1"/>
  <c r="D57" i="123" s="1"/>
</calcChain>
</file>

<file path=xl/sharedStrings.xml><?xml version="1.0" encoding="utf-8"?>
<sst xmlns="http://schemas.openxmlformats.org/spreadsheetml/2006/main" count="250" uniqueCount="143">
  <si>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</si>
  <si>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</si>
  <si>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</si>
  <si>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</si>
  <si>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</si>
  <si>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</si>
  <si>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</si>
  <si>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Laekumised haridusasutuste majandustegevusest</t>
  </si>
  <si>
    <t>Laekumised üldvalitsemisasutuste majandustegevusest</t>
  </si>
  <si>
    <t>Laekumised õiguste müügist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</si>
  <si>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</si>
  <si>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</si>
  <si>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</si>
  <si>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</si>
  <si>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</si>
  <si>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</si>
  <si>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</si>
  <si>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</si>
  <si>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</si>
  <si>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Muud kulud</t>
  </si>
  <si>
    <t>Laekumised korrakaitseasutuste majandustegevusest</t>
  </si>
  <si>
    <t xml:space="preserve">Üüri- ja renditulud </t>
  </si>
  <si>
    <t>Muu kaupade ja teenuste müük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</si>
  <si>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</si>
  <si>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</si>
  <si>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</si>
  <si>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</si>
  <si>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</si>
  <si>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</si>
  <si>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</si>
  <si>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Tasandusfond (lg 1)</t>
  </si>
  <si>
    <t>Toetusfond (lg 2)</t>
  </si>
  <si>
    <t>3825, 388</t>
  </si>
  <si>
    <t xml:space="preserve">Muud tegevustulud </t>
  </si>
  <si>
    <t>PÕHITEGEVUSE KULUD KOKKU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</si>
  <si>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</si>
  <si>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</si>
  <si>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</si>
  <si>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</si>
  <si>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</si>
  <si>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</si>
  <si>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</si>
  <si>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</si>
  <si>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</si>
  <si>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</si>
  <si>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</si>
  <si>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</si>
  <si>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</si>
  <si>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</si>
  <si>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</si>
  <si>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</si>
  <si>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</si>
  <si>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</si>
  <si>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</si>
  <si>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</si>
  <si>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</si>
  <si>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</si>
  <si>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Vabaaeg, kultuur ja religioon</t>
  </si>
  <si>
    <t>Haridus</t>
  </si>
  <si>
    <t>Sotsiaalne kaitse</t>
  </si>
  <si>
    <t>Riigilõivud</t>
  </si>
  <si>
    <t>Tegevustulud</t>
  </si>
  <si>
    <t>Kaupade ja teenuste müük</t>
  </si>
  <si>
    <t>Kohustuste võtmine (+)</t>
  </si>
  <si>
    <t>Põhivara soetus</t>
  </si>
  <si>
    <t>2585</t>
  </si>
  <si>
    <t>2586</t>
  </si>
  <si>
    <t>Lisa 2</t>
  </si>
  <si>
    <t>Lisa 1</t>
  </si>
  <si>
    <t xml:space="preserve">PÕHITEGEVUSE TULUD </t>
  </si>
  <si>
    <t>Laekumised kultuuri- ja kunstiasutuste majandustegevusest</t>
  </si>
  <si>
    <t>INVESTEERIMISTEGEVUSE TULUD</t>
  </si>
  <si>
    <t xml:space="preserve">Põhivara müük </t>
  </si>
  <si>
    <t xml:space="preserve">Põhivara soetuseks saadav sihtfinantseerimine </t>
  </si>
  <si>
    <t xml:space="preserve">Finantstulud </t>
  </si>
  <si>
    <t>FINANTSEERIMISTEGEVUSE TULUD</t>
  </si>
  <si>
    <t xml:space="preserve">Kohustuste võtmine </t>
  </si>
  <si>
    <t xml:space="preserve">LIKVIIDSETE VARADE MUUTUS </t>
  </si>
  <si>
    <t>VALLA TULUBAAS KOKKU</t>
  </si>
  <si>
    <t xml:space="preserve">PÕHITEGEVUSE KULUD </t>
  </si>
  <si>
    <t>INVESTEERIMISTEGEVUSE KULUD</t>
  </si>
  <si>
    <t>Finantskulud</t>
  </si>
  <si>
    <t>FINANTSEERIMISTEGEVUSE KULUD</t>
  </si>
  <si>
    <t xml:space="preserve">Kohustuste tasumine </t>
  </si>
  <si>
    <t>VALLA KULUBAAS KOKKU</t>
  </si>
  <si>
    <t>Lisa 3</t>
  </si>
  <si>
    <t>PÕHITEGEVUSE KULUDE JAOTUS VALDKONDADE LÕIKES</t>
  </si>
  <si>
    <t>Kaevandamisõiguse tasu</t>
  </si>
  <si>
    <t>Laekumine vee erikasutusest</t>
  </si>
  <si>
    <t>38250, 38251</t>
  </si>
  <si>
    <t>PÕHIVARA SOETUSED VALDKONDADE JA OBJEKTIDE LÕIKES</t>
  </si>
  <si>
    <t>Lisa 4</t>
  </si>
  <si>
    <t xml:space="preserve">Märjamaa ujula välisseinte soojustamine ja katuse vahetus </t>
  </si>
  <si>
    <t>Märjamaa ujula katlamaja rekonstrueerimine</t>
  </si>
  <si>
    <t>Vallamaja Oru 2 projekteerimine</t>
  </si>
  <si>
    <t>Sipa-Laukna Lasteaia Laukna hoone rekonstrueerimine</t>
  </si>
  <si>
    <t>Märjamaa Muusika- ja Kunstikooli ümberehitustööd</t>
  </si>
  <si>
    <t>MÄRJAMAA VALLA 2017. AASTA KOONDEELARVE (eurodes)</t>
  </si>
  <si>
    <t>MÄRJAMAA VALLA 2017. AASTA TULU- JA KULUBAAS (eurodes)</t>
  </si>
  <si>
    <t>MÄRJAMAA VALLA 2017. AASTA EELARVE PÕHITEGEVUSE KULUD VALDKONDADE LÕIKES (eurodes)</t>
  </si>
  <si>
    <t>MÄRJAMAA VALLA 2017. AASTA EELARVE PÕHIVARA SOETUSED VALDKONDADE LÕIKES (eurodes)</t>
  </si>
  <si>
    <t xml:space="preserve">Eelarve 2017    </t>
  </si>
  <si>
    <t>Teede investeeringud</t>
  </si>
  <si>
    <t>Märjamaa keskväljaku rekonstrueerimine</t>
  </si>
  <si>
    <t>Haimre mõisapargi restaureerimise projekteerimine</t>
  </si>
  <si>
    <t>Märjamaa Tervisekeskuse projekteerimine ja ehitamine</t>
  </si>
  <si>
    <t>Märjamaa Sotsiaalkeskuse katlamaja rekonstrueerimine</t>
  </si>
  <si>
    <t>Valgu Põhikooli küttesüsteemi projekteerimine</t>
  </si>
  <si>
    <t>Märjamaa-Sõtke kergliikustee ehitamine</t>
  </si>
  <si>
    <t>Põhivara soetuseks antav sihtfinantseerimine (-)</t>
  </si>
  <si>
    <t>Põhivara soetuseks antav sihtfinantseerimine</t>
  </si>
  <si>
    <t xml:space="preserve">Märjamaa valla tänavavalgustuse taristu renoveerimise konsultatsiooniteenus </t>
  </si>
  <si>
    <t>Teenuse mõisa renoveerimine (kaasava eelarve investeeringud)</t>
  </si>
  <si>
    <t>Märjamaa Lasteaia Pillerpall mänguväljaku rekonstrueerimine</t>
  </si>
  <si>
    <t>Kasti Lasteia Kaikakar mänguväljaku ehitamine</t>
  </si>
  <si>
    <t>Sipa-Laukna Lasteaia Laukna mänguväljaku ehitamine</t>
  </si>
  <si>
    <t>Varbola Lasteaed-Algkooli mänguväljaku ehitamine</t>
  </si>
  <si>
    <t>Sipa mõisa hoone sademevete äravoolusüsteemi, fassaadi ja seinte renoveerimine sh projekteerimine (sh 2016 Kultuuriministeeriumilt 14 000 €)</t>
  </si>
  <si>
    <t>Märjamaa Gümnaasiumi spordihoone ehitamine (sh projekteerimine)</t>
  </si>
  <si>
    <t>Märjamaa Gümnaasiumi kunstmurukattega jalgpalliväljaku projekteerimine</t>
  </si>
  <si>
    <t>KULUDE KATTEKS SUUNAMATA JÄÄK</t>
  </si>
  <si>
    <t>Sillaotsa Talumuuseumi veovahendite varjualuse ehitus</t>
  </si>
  <si>
    <t>I lisaeelarve</t>
  </si>
  <si>
    <t>Eelarve kokku</t>
  </si>
  <si>
    <t xml:space="preserve">Märjamaa valla tänavavalgustuse rekonstrueerimine </t>
  </si>
  <si>
    <t>Märjamaa ujula basseinivee UV seadmed</t>
  </si>
  <si>
    <t>Märjamaa Valla Noortekeskuse keskküttesüsteemi soojasõlm</t>
  </si>
  <si>
    <t>Märjamaa Valla Raamtukogu keskküttesüsteemi soojasõlm</t>
  </si>
  <si>
    <t>Märjamaa Valla Rahvamaja keskküttesüsteemi soojasõlm</t>
  </si>
  <si>
    <t>Varbola Rahvamaja välistrepi rekonstrueerimine</t>
  </si>
  <si>
    <t>Sillaotsa Talumuuseumi tuletõrje veevõtukoht</t>
  </si>
  <si>
    <t>Märjamaa Lasteaia Pillerpall piirdeaed ja väravad</t>
  </si>
  <si>
    <t>Varbola Lasteaed-Algkooli piksekaitse projekteerimine ja ehitus</t>
  </si>
  <si>
    <t>Valgu Põhikooli vihmaveesüsteemid ja lumetõkked</t>
  </si>
  <si>
    <t>II lisaeelarve</t>
  </si>
  <si>
    <t>Muud  eelpool nimetamata tegevustulud</t>
  </si>
  <si>
    <t>3880, 3888</t>
  </si>
  <si>
    <t xml:space="preserve">Märjamaa Muusika- ja Kunstikoolile pianiino Petroff ostmine </t>
  </si>
  <si>
    <t>III lisaeelarve</t>
  </si>
  <si>
    <t>Märjamaa Vallavolikogu 19.09.2017 määrusele nr …</t>
  </si>
  <si>
    <t>Märjamaa Gümnaasiumi peasissekäigu esise terrassi rekonstrueerimine</t>
  </si>
  <si>
    <t>Hiietse silla projekteerimine</t>
  </si>
  <si>
    <t>Sipa-Laukna Lasteaia Sipa kesküttekatla renoveerimine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</si>
</sst>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135">
    <xf numFmtId="0" fontId="0" fillId="0" borderId="0" xfId="0"/>
    <xf numFmtId="0" fontId="4" fillId="0" borderId="0" xfId="4" applyFont="1"/>
    <xf numFmtId="0" fontId="5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5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4" fillId="0" borderId="5" xfId="4" applyFont="1" applyBorder="1" applyAlignment="1">
      <alignment horizontal="left"/>
    </xf>
    <xf numFmtId="0" fontId="5" fillId="0" borderId="6" xfId="5" applyFont="1" applyFill="1" applyBorder="1" applyAlignment="1">
      <alignment horizontal="left"/>
    </xf>
    <xf numFmtId="0" fontId="5" fillId="0" borderId="6" xfId="5" applyFont="1" applyFill="1" applyBorder="1"/>
    <xf numFmtId="0" fontId="3" fillId="0" borderId="0" xfId="5" applyFont="1" applyFill="1" applyBorder="1"/>
    <xf numFmtId="0" fontId="4" fillId="0" borderId="7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4" applyFont="1" applyFill="1" applyBorder="1"/>
    <xf numFmtId="0" fontId="3" fillId="0" borderId="1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5" xfId="5" applyFont="1" applyFill="1" applyBorder="1" applyAlignment="1">
      <alignment horizontal="left"/>
    </xf>
    <xf numFmtId="0" fontId="6" fillId="0" borderId="0" xfId="5" applyFont="1" applyFill="1" applyBorder="1"/>
    <xf numFmtId="0" fontId="3" fillId="0" borderId="0" xfId="4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3" fillId="0" borderId="6" xfId="4" applyFont="1" applyBorder="1"/>
    <xf numFmtId="0" fontId="5" fillId="0" borderId="0" xfId="4" applyFont="1"/>
    <xf numFmtId="0" fontId="4" fillId="0" borderId="0" xfId="0" applyFont="1"/>
    <xf numFmtId="0" fontId="4" fillId="0" borderId="7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0" xfId="0" applyFont="1"/>
    <xf numFmtId="49" fontId="7" fillId="0" borderId="5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5" fillId="0" borderId="3" xfId="5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5" xfId="4" applyFont="1" applyFill="1" applyBorder="1" applyAlignment="1">
      <alignment horizontal="left"/>
    </xf>
    <xf numFmtId="0" fontId="5" fillId="2" borderId="6" xfId="5" applyFont="1" applyFill="1" applyBorder="1" applyAlignment="1">
      <alignment horizontal="left"/>
    </xf>
    <xf numFmtId="0" fontId="5" fillId="2" borderId="6" xfId="4" applyFont="1" applyFill="1" applyBorder="1" applyAlignment="1">
      <alignment horizontal="left"/>
    </xf>
    <xf numFmtId="0" fontId="3" fillId="2" borderId="6" xfId="4" applyFont="1" applyFill="1" applyBorder="1"/>
    <xf numFmtId="0" fontId="3" fillId="2" borderId="6" xfId="5" applyFont="1" applyFill="1" applyBorder="1"/>
    <xf numFmtId="0" fontId="7" fillId="2" borderId="5" xfId="4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" fontId="9" fillId="0" borderId="8" xfId="5" applyNumberFormat="1" applyFont="1" applyFill="1" applyBorder="1" applyAlignment="1" applyProtection="1"/>
    <xf numFmtId="3" fontId="8" fillId="0" borderId="10" xfId="5" applyNumberFormat="1" applyFont="1" applyFill="1" applyBorder="1" applyAlignment="1" applyProtection="1">
      <protection locked="0"/>
    </xf>
    <xf numFmtId="3" fontId="8" fillId="0" borderId="10" xfId="5" applyNumberFormat="1" applyFont="1" applyFill="1" applyBorder="1" applyAlignment="1" applyProtection="1"/>
    <xf numFmtId="3" fontId="8" fillId="0" borderId="11" xfId="5" applyNumberFormat="1" applyFont="1" applyFill="1" applyBorder="1" applyAlignment="1" applyProtection="1"/>
    <xf numFmtId="3" fontId="8" fillId="0" borderId="9" xfId="5" applyNumberFormat="1" applyFont="1" applyFill="1" applyBorder="1" applyAlignment="1" applyProtection="1"/>
    <xf numFmtId="3" fontId="8" fillId="0" borderId="10" xfId="5" applyNumberFormat="1" applyFont="1" applyFill="1" applyBorder="1" applyProtection="1">
      <protection locked="0"/>
    </xf>
    <xf numFmtId="3" fontId="7" fillId="2" borderId="8" xfId="4" applyNumberFormat="1" applyFont="1" applyFill="1" applyBorder="1"/>
    <xf numFmtId="3" fontId="4" fillId="0" borderId="10" xfId="4" applyNumberFormat="1" applyFont="1" applyBorder="1"/>
    <xf numFmtId="3" fontId="9" fillId="0" borderId="8" xfId="4" applyNumberFormat="1" applyFont="1" applyBorder="1" applyAlignment="1" applyProtection="1"/>
    <xf numFmtId="3" fontId="8" fillId="0" borderId="10" xfId="4" applyNumberFormat="1" applyFont="1" applyBorder="1" applyAlignment="1" applyProtection="1">
      <protection locked="0"/>
    </xf>
    <xf numFmtId="3" fontId="8" fillId="0" borderId="10" xfId="4" applyNumberFormat="1" applyFont="1" applyBorder="1" applyAlignment="1" applyProtection="1"/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4" applyFont="1" applyBorder="1" applyAlignment="1">
      <alignment horizontal="left"/>
    </xf>
    <xf numFmtId="0" fontId="3" fillId="0" borderId="3" xfId="5" applyFont="1" applyFill="1" applyBorder="1" applyAlignment="1" applyProtection="1">
      <alignment horizontal="left"/>
      <protection locked="0"/>
    </xf>
    <xf numFmtId="0" fontId="3" fillId="0" borderId="3" xfId="5" applyFont="1" applyFill="1" applyBorder="1" applyProtection="1">
      <protection locked="0"/>
    </xf>
    <xf numFmtId="0" fontId="5" fillId="2" borderId="6" xfId="5" applyFont="1" applyFill="1" applyBorder="1"/>
    <xf numFmtId="3" fontId="9" fillId="2" borderId="8" xfId="5" applyNumberFormat="1" applyFont="1" applyFill="1" applyBorder="1" applyAlignment="1" applyProtection="1"/>
    <xf numFmtId="0" fontId="5" fillId="0" borderId="6" xfId="4" applyFont="1" applyFill="1" applyBorder="1" applyAlignment="1">
      <alignment horizontal="left"/>
    </xf>
    <xf numFmtId="0" fontId="4" fillId="0" borderId="2" xfId="4" applyFont="1" applyBorder="1" applyAlignment="1">
      <alignment horizontal="left"/>
    </xf>
    <xf numFmtId="0" fontId="8" fillId="0" borderId="7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49" fontId="3" fillId="0" borderId="0" xfId="5" applyNumberFormat="1" applyFont="1" applyFill="1" applyBorder="1" applyAlignment="1">
      <alignment horizontal="left"/>
    </xf>
    <xf numFmtId="3" fontId="4" fillId="0" borderId="10" xfId="4" applyNumberFormat="1" applyFont="1" applyFill="1" applyBorder="1"/>
    <xf numFmtId="0" fontId="3" fillId="0" borderId="12" xfId="5" applyFont="1" applyFill="1" applyBorder="1" applyProtection="1">
      <protection locked="0"/>
    </xf>
    <xf numFmtId="0" fontId="5" fillId="2" borderId="13" xfId="5" applyFont="1" applyFill="1" applyBorder="1"/>
    <xf numFmtId="0" fontId="3" fillId="0" borderId="14" xfId="5" applyFont="1" applyFill="1" applyBorder="1"/>
    <xf numFmtId="0" fontId="3" fillId="2" borderId="13" xfId="4" applyFont="1" applyFill="1" applyBorder="1"/>
    <xf numFmtId="0" fontId="4" fillId="0" borderId="4" xfId="5" applyFont="1" applyFill="1" applyBorder="1" applyAlignment="1">
      <alignment horizontal="left"/>
    </xf>
    <xf numFmtId="0" fontId="3" fillId="0" borderId="15" xfId="5" applyFont="1" applyFill="1" applyBorder="1"/>
    <xf numFmtId="0" fontId="7" fillId="0" borderId="5" xfId="5" applyFont="1" applyFill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12" xfId="5" applyFont="1" applyFill="1" applyBorder="1"/>
    <xf numFmtId="3" fontId="8" fillId="0" borderId="11" xfId="5" applyNumberFormat="1" applyFont="1" applyFill="1" applyBorder="1" applyAlignment="1" applyProtection="1">
      <protection locked="0"/>
    </xf>
    <xf numFmtId="3" fontId="7" fillId="2" borderId="9" xfId="4" applyNumberFormat="1" applyFont="1" applyFill="1" applyBorder="1"/>
    <xf numFmtId="3" fontId="7" fillId="2" borderId="11" xfId="4" applyNumberFormat="1" applyFont="1" applyFill="1" applyBorder="1"/>
    <xf numFmtId="3" fontId="4" fillId="0" borderId="0" xfId="4" applyNumberFormat="1" applyFont="1" applyBorder="1"/>
    <xf numFmtId="49" fontId="3" fillId="0" borderId="3" xfId="5" applyNumberFormat="1" applyFont="1" applyFill="1" applyBorder="1" applyAlignment="1">
      <alignment horizontal="left"/>
    </xf>
    <xf numFmtId="0" fontId="3" fillId="0" borderId="12" xfId="5" applyFont="1" applyFill="1" applyBorder="1" applyAlignment="1">
      <alignment horizontal="left"/>
    </xf>
    <xf numFmtId="49" fontId="3" fillId="0" borderId="1" xfId="5" applyNumberFormat="1" applyFont="1" applyFill="1" applyBorder="1" applyAlignment="1">
      <alignment horizontal="left"/>
    </xf>
    <xf numFmtId="0" fontId="3" fillId="0" borderId="15" xfId="5" applyFont="1" applyFill="1" applyBorder="1" applyAlignment="1">
      <alignment horizontal="left"/>
    </xf>
    <xf numFmtId="3" fontId="4" fillId="0" borderId="9" xfId="4" applyNumberFormat="1" applyFont="1" applyFill="1" applyBorder="1"/>
    <xf numFmtId="3" fontId="4" fillId="0" borderId="11" xfId="4" applyNumberFormat="1" applyFont="1" applyBorder="1"/>
    <xf numFmtId="3" fontId="8" fillId="0" borderId="11" xfId="4" applyNumberFormat="1" applyFont="1" applyBorder="1" applyAlignment="1" applyProtection="1">
      <protection locked="0"/>
    </xf>
    <xf numFmtId="3" fontId="6" fillId="0" borderId="9" xfId="5" applyNumberFormat="1" applyFont="1" applyFill="1" applyBorder="1" applyAlignment="1" applyProtection="1">
      <alignment horizontal="center" wrapText="1"/>
      <protection locked="0"/>
    </xf>
    <xf numFmtId="0" fontId="6" fillId="0" borderId="14" xfId="5" applyFont="1" applyFill="1" applyBorder="1"/>
    <xf numFmtId="3" fontId="8" fillId="0" borderId="9" xfId="4" applyNumberFormat="1" applyFont="1" applyBorder="1" applyAlignment="1" applyProtection="1"/>
    <xf numFmtId="3" fontId="8" fillId="0" borderId="11" xfId="4" applyNumberFormat="1" applyFont="1" applyBorder="1" applyAlignment="1" applyProtection="1"/>
    <xf numFmtId="3" fontId="8" fillId="0" borderId="0" xfId="5" applyNumberFormat="1" applyFont="1" applyFill="1" applyBorder="1" applyAlignment="1" applyProtection="1"/>
    <xf numFmtId="3" fontId="3" fillId="0" borderId="0" xfId="4" applyNumberFormat="1" applyFont="1"/>
    <xf numFmtId="49" fontId="4" fillId="0" borderId="2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3" fontId="4" fillId="0" borderId="9" xfId="4" applyNumberFormat="1" applyFont="1" applyBorder="1"/>
    <xf numFmtId="3" fontId="9" fillId="0" borderId="13" xfId="5" applyNumberFormat="1" applyFont="1" applyFill="1" applyBorder="1" applyAlignment="1" applyProtection="1"/>
    <xf numFmtId="0" fontId="5" fillId="0" borderId="13" xfId="5" applyFont="1" applyFill="1" applyBorder="1"/>
    <xf numFmtId="0" fontId="4" fillId="0" borderId="5" xfId="4" applyFont="1" applyFill="1" applyBorder="1"/>
    <xf numFmtId="0" fontId="3" fillId="0" borderId="6" xfId="0" applyFont="1" applyBorder="1" applyAlignment="1">
      <alignment horizontal="left" wrapText="1"/>
    </xf>
    <xf numFmtId="0" fontId="3" fillId="0" borderId="13" xfId="4" applyFont="1" applyFill="1" applyBorder="1"/>
    <xf numFmtId="0" fontId="4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5" fillId="0" borderId="0" xfId="5" applyFont="1" applyFill="1" applyBorder="1" applyAlignment="1" applyProtection="1">
      <alignment horizontal="left"/>
      <protection locked="0"/>
    </xf>
    <xf numFmtId="3" fontId="4" fillId="0" borderId="8" xfId="4" applyNumberFormat="1" applyFont="1" applyFill="1" applyBorder="1"/>
    <xf numFmtId="49" fontId="5" fillId="0" borderId="7" xfId="5" applyNumberFormat="1" applyFont="1" applyFill="1" applyBorder="1" applyAlignment="1">
      <alignment horizontal="left"/>
    </xf>
    <xf numFmtId="0" fontId="3" fillId="0" borderId="0" xfId="4" applyFont="1" applyBorder="1" applyAlignment="1">
      <alignment wrapText="1"/>
    </xf>
    <xf numFmtId="3" fontId="7" fillId="0" borderId="8" xfId="4" applyNumberFormat="1" applyFont="1" applyBorder="1"/>
    <xf numFmtId="3" fontId="7" fillId="0" borderId="0" xfId="4" applyNumberFormat="1" applyFont="1" applyAlignment="1">
      <alignment horizontal="right"/>
    </xf>
    <xf numFmtId="0" fontId="4" fillId="0" borderId="0" xfId="4" applyFont="1" applyAlignment="1">
      <alignment wrapText="1"/>
    </xf>
    <xf numFmtId="3" fontId="4" fillId="0" borderId="0" xfId="4" applyNumberFormat="1" applyFont="1"/>
    <xf numFmtId="3" fontId="4" fillId="0" borderId="0" xfId="4" applyNumberFormat="1" applyFont="1" applyAlignment="1">
      <alignment wrapText="1"/>
    </xf>
    <xf numFmtId="3" fontId="7" fillId="0" borderId="11" xfId="4" applyNumberFormat="1" applyFont="1" applyBorder="1"/>
    <xf numFmtId="3" fontId="3" fillId="0" borderId="0" xfId="4" applyNumberFormat="1" applyFont="1" applyAlignment="1">
      <alignment wrapText="1"/>
    </xf>
    <xf numFmtId="3" fontId="3" fillId="0" borderId="8" xfId="4" applyNumberFormat="1" applyFont="1" applyBorder="1"/>
    <xf numFmtId="3" fontId="3" fillId="0" borderId="9" xfId="4" applyNumberFormat="1" applyFont="1" applyBorder="1"/>
    <xf numFmtId="3" fontId="4" fillId="0" borderId="14" xfId="4" applyNumberFormat="1" applyFont="1" applyBorder="1"/>
    <xf numFmtId="3" fontId="4" fillId="0" borderId="8" xfId="4" applyNumberFormat="1" applyFont="1" applyBorder="1"/>
    <xf numFmtId="3" fontId="9" fillId="0" borderId="9" xfId="4" applyNumberFormat="1" applyFont="1" applyBorder="1" applyAlignment="1" applyProtection="1"/>
    <xf numFmtId="3" fontId="8" fillId="0" borderId="9" xfId="4" applyNumberFormat="1" applyFont="1" applyBorder="1" applyAlignment="1" applyProtection="1">
      <protection locked="0"/>
    </xf>
    <xf numFmtId="0" fontId="6" fillId="0" borderId="0" xfId="5" applyFont="1" applyFill="1" applyBorder="1" applyAlignment="1">
      <alignment wrapText="1"/>
    </xf>
    <xf numFmtId="0" fontId="3" fillId="0" borderId="3" xfId="5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0" fontId="6" fillId="0" borderId="14" xfId="5" applyFont="1" applyFill="1" applyBorder="1" applyAlignment="1">
      <alignment wrapText="1"/>
    </xf>
    <xf numFmtId="0" fontId="5" fillId="0" borderId="0" xfId="5" applyFont="1" applyFill="1" applyBorder="1" applyAlignment="1">
      <alignment horizontal="left"/>
    </xf>
    <xf numFmtId="0" fontId="3" fillId="0" borderId="14" xfId="5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M16" sqref="M16"/>
    </sheetView>
  </sheetViews>
  <sheetFormatPr defaultRowHeight="12.75" x14ac:dyDescent="0.2"/>
  <cols>
    <col min="1" max="1" width="7.7109375" style="1" customWidth="1"/>
    <col min="2" max="2" width="6" style="4" customWidth="1"/>
    <col min="3" max="3" width="27.85546875" style="4" customWidth="1"/>
    <col min="4" max="4" width="11.28515625" style="1" customWidth="1"/>
    <col min="5" max="5" width="10.28515625" style="116" customWidth="1"/>
    <col min="6" max="6" width="10.42578125" style="116" customWidth="1"/>
    <col min="7" max="8" width="11.5703125" style="116" customWidth="1"/>
    <col min="9" max="253" width="9.140625" style="4"/>
    <col min="254" max="254" width="8.42578125" style="4" customWidth="1"/>
    <col min="255" max="255" width="3.5703125" style="4" customWidth="1"/>
    <col min="256" max="256" width="47.5703125" style="4" customWidth="1"/>
    <col min="257" max="257" width="14" style="4" customWidth="1"/>
    <col min="258" max="258" width="13.28515625" style="4" customWidth="1"/>
    <col min="259" max="259" width="14.42578125" style="4" customWidth="1"/>
    <col min="260" max="260" width="10" style="4" customWidth="1"/>
    <col min="261" max="509" width="9.140625" style="4"/>
    <col min="510" max="510" width="8.42578125" style="4" customWidth="1"/>
    <col min="511" max="511" width="3.5703125" style="4" customWidth="1"/>
    <col min="512" max="512" width="47.5703125" style="4" customWidth="1"/>
    <col min="513" max="513" width="14" style="4" customWidth="1"/>
    <col min="514" max="514" width="13.28515625" style="4" customWidth="1"/>
    <col min="515" max="515" width="14.42578125" style="4" customWidth="1"/>
    <col min="516" max="516" width="10" style="4" customWidth="1"/>
    <col min="517" max="765" width="9.140625" style="4"/>
    <col min="766" max="766" width="8.42578125" style="4" customWidth="1"/>
    <col min="767" max="767" width="3.5703125" style="4" customWidth="1"/>
    <col min="768" max="768" width="47.5703125" style="4" customWidth="1"/>
    <col min="769" max="769" width="14" style="4" customWidth="1"/>
    <col min="770" max="770" width="13.28515625" style="4" customWidth="1"/>
    <col min="771" max="771" width="14.42578125" style="4" customWidth="1"/>
    <col min="772" max="772" width="10" style="4" customWidth="1"/>
    <col min="773" max="1021" width="9.140625" style="4"/>
    <col min="1022" max="1022" width="8.42578125" style="4" customWidth="1"/>
    <col min="1023" max="1023" width="3.5703125" style="4" customWidth="1"/>
    <col min="1024" max="1024" width="47.5703125" style="4" customWidth="1"/>
    <col min="1025" max="1025" width="14" style="4" customWidth="1"/>
    <col min="1026" max="1026" width="13.28515625" style="4" customWidth="1"/>
    <col min="1027" max="1027" width="14.42578125" style="4" customWidth="1"/>
    <col min="1028" max="1028" width="10" style="4" customWidth="1"/>
    <col min="1029" max="1277" width="9.140625" style="4"/>
    <col min="1278" max="1278" width="8.42578125" style="4" customWidth="1"/>
    <col min="1279" max="1279" width="3.5703125" style="4" customWidth="1"/>
    <col min="1280" max="1280" width="47.5703125" style="4" customWidth="1"/>
    <col min="1281" max="1281" width="14" style="4" customWidth="1"/>
    <col min="1282" max="1282" width="13.28515625" style="4" customWidth="1"/>
    <col min="1283" max="1283" width="14.42578125" style="4" customWidth="1"/>
    <col min="1284" max="1284" width="10" style="4" customWidth="1"/>
    <col min="1285" max="1533" width="9.140625" style="4"/>
    <col min="1534" max="1534" width="8.42578125" style="4" customWidth="1"/>
    <col min="1535" max="1535" width="3.5703125" style="4" customWidth="1"/>
    <col min="1536" max="1536" width="47.5703125" style="4" customWidth="1"/>
    <col min="1537" max="1537" width="14" style="4" customWidth="1"/>
    <col min="1538" max="1538" width="13.28515625" style="4" customWidth="1"/>
    <col min="1539" max="1539" width="14.42578125" style="4" customWidth="1"/>
    <col min="1540" max="1540" width="10" style="4" customWidth="1"/>
    <col min="1541" max="1789" width="9.140625" style="4"/>
    <col min="1790" max="1790" width="8.42578125" style="4" customWidth="1"/>
    <col min="1791" max="1791" width="3.5703125" style="4" customWidth="1"/>
    <col min="1792" max="1792" width="47.5703125" style="4" customWidth="1"/>
    <col min="1793" max="1793" width="14" style="4" customWidth="1"/>
    <col min="1794" max="1794" width="13.28515625" style="4" customWidth="1"/>
    <col min="1795" max="1795" width="14.42578125" style="4" customWidth="1"/>
    <col min="1796" max="1796" width="10" style="4" customWidth="1"/>
    <col min="1797" max="2045" width="9.140625" style="4"/>
    <col min="2046" max="2046" width="8.42578125" style="4" customWidth="1"/>
    <col min="2047" max="2047" width="3.5703125" style="4" customWidth="1"/>
    <col min="2048" max="2048" width="47.5703125" style="4" customWidth="1"/>
    <col min="2049" max="2049" width="14" style="4" customWidth="1"/>
    <col min="2050" max="2050" width="13.28515625" style="4" customWidth="1"/>
    <col min="2051" max="2051" width="14.42578125" style="4" customWidth="1"/>
    <col min="2052" max="2052" width="10" style="4" customWidth="1"/>
    <col min="2053" max="2301" width="9.140625" style="4"/>
    <col min="2302" max="2302" width="8.42578125" style="4" customWidth="1"/>
    <col min="2303" max="2303" width="3.5703125" style="4" customWidth="1"/>
    <col min="2304" max="2304" width="47.5703125" style="4" customWidth="1"/>
    <col min="2305" max="2305" width="14" style="4" customWidth="1"/>
    <col min="2306" max="2306" width="13.28515625" style="4" customWidth="1"/>
    <col min="2307" max="2307" width="14.42578125" style="4" customWidth="1"/>
    <col min="2308" max="2308" width="10" style="4" customWidth="1"/>
    <col min="2309" max="2557" width="9.140625" style="4"/>
    <col min="2558" max="2558" width="8.42578125" style="4" customWidth="1"/>
    <col min="2559" max="2559" width="3.5703125" style="4" customWidth="1"/>
    <col min="2560" max="2560" width="47.5703125" style="4" customWidth="1"/>
    <col min="2561" max="2561" width="14" style="4" customWidth="1"/>
    <col min="2562" max="2562" width="13.28515625" style="4" customWidth="1"/>
    <col min="2563" max="2563" width="14.42578125" style="4" customWidth="1"/>
    <col min="2564" max="2564" width="10" style="4" customWidth="1"/>
    <col min="2565" max="2813" width="9.140625" style="4"/>
    <col min="2814" max="2814" width="8.42578125" style="4" customWidth="1"/>
    <col min="2815" max="2815" width="3.5703125" style="4" customWidth="1"/>
    <col min="2816" max="2816" width="47.5703125" style="4" customWidth="1"/>
    <col min="2817" max="2817" width="14" style="4" customWidth="1"/>
    <col min="2818" max="2818" width="13.28515625" style="4" customWidth="1"/>
    <col min="2819" max="2819" width="14.42578125" style="4" customWidth="1"/>
    <col min="2820" max="2820" width="10" style="4" customWidth="1"/>
    <col min="2821" max="3069" width="9.140625" style="4"/>
    <col min="3070" max="3070" width="8.42578125" style="4" customWidth="1"/>
    <col min="3071" max="3071" width="3.5703125" style="4" customWidth="1"/>
    <col min="3072" max="3072" width="47.5703125" style="4" customWidth="1"/>
    <col min="3073" max="3073" width="14" style="4" customWidth="1"/>
    <col min="3074" max="3074" width="13.28515625" style="4" customWidth="1"/>
    <col min="3075" max="3075" width="14.42578125" style="4" customWidth="1"/>
    <col min="3076" max="3076" width="10" style="4" customWidth="1"/>
    <col min="3077" max="3325" width="9.140625" style="4"/>
    <col min="3326" max="3326" width="8.42578125" style="4" customWidth="1"/>
    <col min="3327" max="3327" width="3.5703125" style="4" customWidth="1"/>
    <col min="3328" max="3328" width="47.5703125" style="4" customWidth="1"/>
    <col min="3329" max="3329" width="14" style="4" customWidth="1"/>
    <col min="3330" max="3330" width="13.28515625" style="4" customWidth="1"/>
    <col min="3331" max="3331" width="14.42578125" style="4" customWidth="1"/>
    <col min="3332" max="3332" width="10" style="4" customWidth="1"/>
    <col min="3333" max="3581" width="9.140625" style="4"/>
    <col min="3582" max="3582" width="8.42578125" style="4" customWidth="1"/>
    <col min="3583" max="3583" width="3.5703125" style="4" customWidth="1"/>
    <col min="3584" max="3584" width="47.5703125" style="4" customWidth="1"/>
    <col min="3585" max="3585" width="14" style="4" customWidth="1"/>
    <col min="3586" max="3586" width="13.28515625" style="4" customWidth="1"/>
    <col min="3587" max="3587" width="14.42578125" style="4" customWidth="1"/>
    <col min="3588" max="3588" width="10" style="4" customWidth="1"/>
    <col min="3589" max="3837" width="9.140625" style="4"/>
    <col min="3838" max="3838" width="8.42578125" style="4" customWidth="1"/>
    <col min="3839" max="3839" width="3.5703125" style="4" customWidth="1"/>
    <col min="3840" max="3840" width="47.5703125" style="4" customWidth="1"/>
    <col min="3841" max="3841" width="14" style="4" customWidth="1"/>
    <col min="3842" max="3842" width="13.28515625" style="4" customWidth="1"/>
    <col min="3843" max="3843" width="14.42578125" style="4" customWidth="1"/>
    <col min="3844" max="3844" width="10" style="4" customWidth="1"/>
    <col min="3845" max="4093" width="9.140625" style="4"/>
    <col min="4094" max="4094" width="8.42578125" style="4" customWidth="1"/>
    <col min="4095" max="4095" width="3.5703125" style="4" customWidth="1"/>
    <col min="4096" max="4096" width="47.5703125" style="4" customWidth="1"/>
    <col min="4097" max="4097" width="14" style="4" customWidth="1"/>
    <col min="4098" max="4098" width="13.28515625" style="4" customWidth="1"/>
    <col min="4099" max="4099" width="14.42578125" style="4" customWidth="1"/>
    <col min="4100" max="4100" width="10" style="4" customWidth="1"/>
    <col min="4101" max="4349" width="9.140625" style="4"/>
    <col min="4350" max="4350" width="8.42578125" style="4" customWidth="1"/>
    <col min="4351" max="4351" width="3.5703125" style="4" customWidth="1"/>
    <col min="4352" max="4352" width="47.5703125" style="4" customWidth="1"/>
    <col min="4353" max="4353" width="14" style="4" customWidth="1"/>
    <col min="4354" max="4354" width="13.28515625" style="4" customWidth="1"/>
    <col min="4355" max="4355" width="14.42578125" style="4" customWidth="1"/>
    <col min="4356" max="4356" width="10" style="4" customWidth="1"/>
    <col min="4357" max="4605" width="9.140625" style="4"/>
    <col min="4606" max="4606" width="8.42578125" style="4" customWidth="1"/>
    <col min="4607" max="4607" width="3.5703125" style="4" customWidth="1"/>
    <col min="4608" max="4608" width="47.5703125" style="4" customWidth="1"/>
    <col min="4609" max="4609" width="14" style="4" customWidth="1"/>
    <col min="4610" max="4610" width="13.28515625" style="4" customWidth="1"/>
    <col min="4611" max="4611" width="14.42578125" style="4" customWidth="1"/>
    <col min="4612" max="4612" width="10" style="4" customWidth="1"/>
    <col min="4613" max="4861" width="9.140625" style="4"/>
    <col min="4862" max="4862" width="8.42578125" style="4" customWidth="1"/>
    <col min="4863" max="4863" width="3.5703125" style="4" customWidth="1"/>
    <col min="4864" max="4864" width="47.5703125" style="4" customWidth="1"/>
    <col min="4865" max="4865" width="14" style="4" customWidth="1"/>
    <col min="4866" max="4866" width="13.28515625" style="4" customWidth="1"/>
    <col min="4867" max="4867" width="14.42578125" style="4" customWidth="1"/>
    <col min="4868" max="4868" width="10" style="4" customWidth="1"/>
    <col min="4869" max="5117" width="9.140625" style="4"/>
    <col min="5118" max="5118" width="8.42578125" style="4" customWidth="1"/>
    <col min="5119" max="5119" width="3.5703125" style="4" customWidth="1"/>
    <col min="5120" max="5120" width="47.5703125" style="4" customWidth="1"/>
    <col min="5121" max="5121" width="14" style="4" customWidth="1"/>
    <col min="5122" max="5122" width="13.28515625" style="4" customWidth="1"/>
    <col min="5123" max="5123" width="14.42578125" style="4" customWidth="1"/>
    <col min="5124" max="5124" width="10" style="4" customWidth="1"/>
    <col min="5125" max="5373" width="9.140625" style="4"/>
    <col min="5374" max="5374" width="8.42578125" style="4" customWidth="1"/>
    <col min="5375" max="5375" width="3.5703125" style="4" customWidth="1"/>
    <col min="5376" max="5376" width="47.5703125" style="4" customWidth="1"/>
    <col min="5377" max="5377" width="14" style="4" customWidth="1"/>
    <col min="5378" max="5378" width="13.28515625" style="4" customWidth="1"/>
    <col min="5379" max="5379" width="14.42578125" style="4" customWidth="1"/>
    <col min="5380" max="5380" width="10" style="4" customWidth="1"/>
    <col min="5381" max="5629" width="9.140625" style="4"/>
    <col min="5630" max="5630" width="8.42578125" style="4" customWidth="1"/>
    <col min="5631" max="5631" width="3.5703125" style="4" customWidth="1"/>
    <col min="5632" max="5632" width="47.5703125" style="4" customWidth="1"/>
    <col min="5633" max="5633" width="14" style="4" customWidth="1"/>
    <col min="5634" max="5634" width="13.28515625" style="4" customWidth="1"/>
    <col min="5635" max="5635" width="14.42578125" style="4" customWidth="1"/>
    <col min="5636" max="5636" width="10" style="4" customWidth="1"/>
    <col min="5637" max="5885" width="9.140625" style="4"/>
    <col min="5886" max="5886" width="8.42578125" style="4" customWidth="1"/>
    <col min="5887" max="5887" width="3.5703125" style="4" customWidth="1"/>
    <col min="5888" max="5888" width="47.5703125" style="4" customWidth="1"/>
    <col min="5889" max="5889" width="14" style="4" customWidth="1"/>
    <col min="5890" max="5890" width="13.28515625" style="4" customWidth="1"/>
    <col min="5891" max="5891" width="14.42578125" style="4" customWidth="1"/>
    <col min="5892" max="5892" width="10" style="4" customWidth="1"/>
    <col min="5893" max="6141" width="9.140625" style="4"/>
    <col min="6142" max="6142" width="8.42578125" style="4" customWidth="1"/>
    <col min="6143" max="6143" width="3.5703125" style="4" customWidth="1"/>
    <col min="6144" max="6144" width="47.5703125" style="4" customWidth="1"/>
    <col min="6145" max="6145" width="14" style="4" customWidth="1"/>
    <col min="6146" max="6146" width="13.28515625" style="4" customWidth="1"/>
    <col min="6147" max="6147" width="14.42578125" style="4" customWidth="1"/>
    <col min="6148" max="6148" width="10" style="4" customWidth="1"/>
    <col min="6149" max="6397" width="9.140625" style="4"/>
    <col min="6398" max="6398" width="8.42578125" style="4" customWidth="1"/>
    <col min="6399" max="6399" width="3.5703125" style="4" customWidth="1"/>
    <col min="6400" max="6400" width="47.5703125" style="4" customWidth="1"/>
    <col min="6401" max="6401" width="14" style="4" customWidth="1"/>
    <col min="6402" max="6402" width="13.28515625" style="4" customWidth="1"/>
    <col min="6403" max="6403" width="14.42578125" style="4" customWidth="1"/>
    <col min="6404" max="6404" width="10" style="4" customWidth="1"/>
    <col min="6405" max="6653" width="9.140625" style="4"/>
    <col min="6654" max="6654" width="8.42578125" style="4" customWidth="1"/>
    <col min="6655" max="6655" width="3.5703125" style="4" customWidth="1"/>
    <col min="6656" max="6656" width="47.5703125" style="4" customWidth="1"/>
    <col min="6657" max="6657" width="14" style="4" customWidth="1"/>
    <col min="6658" max="6658" width="13.28515625" style="4" customWidth="1"/>
    <col min="6659" max="6659" width="14.42578125" style="4" customWidth="1"/>
    <col min="6660" max="6660" width="10" style="4" customWidth="1"/>
    <col min="6661" max="6909" width="9.140625" style="4"/>
    <col min="6910" max="6910" width="8.42578125" style="4" customWidth="1"/>
    <col min="6911" max="6911" width="3.5703125" style="4" customWidth="1"/>
    <col min="6912" max="6912" width="47.5703125" style="4" customWidth="1"/>
    <col min="6913" max="6913" width="14" style="4" customWidth="1"/>
    <col min="6914" max="6914" width="13.28515625" style="4" customWidth="1"/>
    <col min="6915" max="6915" width="14.42578125" style="4" customWidth="1"/>
    <col min="6916" max="6916" width="10" style="4" customWidth="1"/>
    <col min="6917" max="7165" width="9.140625" style="4"/>
    <col min="7166" max="7166" width="8.42578125" style="4" customWidth="1"/>
    <col min="7167" max="7167" width="3.5703125" style="4" customWidth="1"/>
    <col min="7168" max="7168" width="47.5703125" style="4" customWidth="1"/>
    <col min="7169" max="7169" width="14" style="4" customWidth="1"/>
    <col min="7170" max="7170" width="13.28515625" style="4" customWidth="1"/>
    <col min="7171" max="7171" width="14.42578125" style="4" customWidth="1"/>
    <col min="7172" max="7172" width="10" style="4" customWidth="1"/>
    <col min="7173" max="7421" width="9.140625" style="4"/>
    <col min="7422" max="7422" width="8.42578125" style="4" customWidth="1"/>
    <col min="7423" max="7423" width="3.5703125" style="4" customWidth="1"/>
    <col min="7424" max="7424" width="47.5703125" style="4" customWidth="1"/>
    <col min="7425" max="7425" width="14" style="4" customWidth="1"/>
    <col min="7426" max="7426" width="13.28515625" style="4" customWidth="1"/>
    <col min="7427" max="7427" width="14.42578125" style="4" customWidth="1"/>
    <col min="7428" max="7428" width="10" style="4" customWidth="1"/>
    <col min="7429" max="7677" width="9.140625" style="4"/>
    <col min="7678" max="7678" width="8.42578125" style="4" customWidth="1"/>
    <col min="7679" max="7679" width="3.5703125" style="4" customWidth="1"/>
    <col min="7680" max="7680" width="47.5703125" style="4" customWidth="1"/>
    <col min="7681" max="7681" width="14" style="4" customWidth="1"/>
    <col min="7682" max="7682" width="13.28515625" style="4" customWidth="1"/>
    <col min="7683" max="7683" width="14.42578125" style="4" customWidth="1"/>
    <col min="7684" max="7684" width="10" style="4" customWidth="1"/>
    <col min="7685" max="7933" width="9.140625" style="4"/>
    <col min="7934" max="7934" width="8.42578125" style="4" customWidth="1"/>
    <col min="7935" max="7935" width="3.5703125" style="4" customWidth="1"/>
    <col min="7936" max="7936" width="47.5703125" style="4" customWidth="1"/>
    <col min="7937" max="7937" width="14" style="4" customWidth="1"/>
    <col min="7938" max="7938" width="13.28515625" style="4" customWidth="1"/>
    <col min="7939" max="7939" width="14.42578125" style="4" customWidth="1"/>
    <col min="7940" max="7940" width="10" style="4" customWidth="1"/>
    <col min="7941" max="8189" width="9.140625" style="4"/>
    <col min="8190" max="8190" width="8.42578125" style="4" customWidth="1"/>
    <col min="8191" max="8191" width="3.5703125" style="4" customWidth="1"/>
    <col min="8192" max="8192" width="47.5703125" style="4" customWidth="1"/>
    <col min="8193" max="8193" width="14" style="4" customWidth="1"/>
    <col min="8194" max="8194" width="13.28515625" style="4" customWidth="1"/>
    <col min="8195" max="8195" width="14.42578125" style="4" customWidth="1"/>
    <col min="8196" max="8196" width="10" style="4" customWidth="1"/>
    <col min="8197" max="8445" width="9.140625" style="4"/>
    <col min="8446" max="8446" width="8.42578125" style="4" customWidth="1"/>
    <col min="8447" max="8447" width="3.5703125" style="4" customWidth="1"/>
    <col min="8448" max="8448" width="47.5703125" style="4" customWidth="1"/>
    <col min="8449" max="8449" width="14" style="4" customWidth="1"/>
    <col min="8450" max="8450" width="13.28515625" style="4" customWidth="1"/>
    <col min="8451" max="8451" width="14.42578125" style="4" customWidth="1"/>
    <col min="8452" max="8452" width="10" style="4" customWidth="1"/>
    <col min="8453" max="8701" width="9.140625" style="4"/>
    <col min="8702" max="8702" width="8.42578125" style="4" customWidth="1"/>
    <col min="8703" max="8703" width="3.5703125" style="4" customWidth="1"/>
    <col min="8704" max="8704" width="47.5703125" style="4" customWidth="1"/>
    <col min="8705" max="8705" width="14" style="4" customWidth="1"/>
    <col min="8706" max="8706" width="13.28515625" style="4" customWidth="1"/>
    <col min="8707" max="8707" width="14.42578125" style="4" customWidth="1"/>
    <col min="8708" max="8708" width="10" style="4" customWidth="1"/>
    <col min="8709" max="8957" width="9.140625" style="4"/>
    <col min="8958" max="8958" width="8.42578125" style="4" customWidth="1"/>
    <col min="8959" max="8959" width="3.5703125" style="4" customWidth="1"/>
    <col min="8960" max="8960" width="47.5703125" style="4" customWidth="1"/>
    <col min="8961" max="8961" width="14" style="4" customWidth="1"/>
    <col min="8962" max="8962" width="13.28515625" style="4" customWidth="1"/>
    <col min="8963" max="8963" width="14.42578125" style="4" customWidth="1"/>
    <col min="8964" max="8964" width="10" style="4" customWidth="1"/>
    <col min="8965" max="9213" width="9.140625" style="4"/>
    <col min="9214" max="9214" width="8.42578125" style="4" customWidth="1"/>
    <col min="9215" max="9215" width="3.5703125" style="4" customWidth="1"/>
    <col min="9216" max="9216" width="47.5703125" style="4" customWidth="1"/>
    <col min="9217" max="9217" width="14" style="4" customWidth="1"/>
    <col min="9218" max="9218" width="13.28515625" style="4" customWidth="1"/>
    <col min="9219" max="9219" width="14.42578125" style="4" customWidth="1"/>
    <col min="9220" max="9220" width="10" style="4" customWidth="1"/>
    <col min="9221" max="9469" width="9.140625" style="4"/>
    <col min="9470" max="9470" width="8.42578125" style="4" customWidth="1"/>
    <col min="9471" max="9471" width="3.5703125" style="4" customWidth="1"/>
    <col min="9472" max="9472" width="47.5703125" style="4" customWidth="1"/>
    <col min="9473" max="9473" width="14" style="4" customWidth="1"/>
    <col min="9474" max="9474" width="13.28515625" style="4" customWidth="1"/>
    <col min="9475" max="9475" width="14.42578125" style="4" customWidth="1"/>
    <col min="9476" max="9476" width="10" style="4" customWidth="1"/>
    <col min="9477" max="9725" width="9.140625" style="4"/>
    <col min="9726" max="9726" width="8.42578125" style="4" customWidth="1"/>
    <col min="9727" max="9727" width="3.5703125" style="4" customWidth="1"/>
    <col min="9728" max="9728" width="47.5703125" style="4" customWidth="1"/>
    <col min="9729" max="9729" width="14" style="4" customWidth="1"/>
    <col min="9730" max="9730" width="13.28515625" style="4" customWidth="1"/>
    <col min="9731" max="9731" width="14.42578125" style="4" customWidth="1"/>
    <col min="9732" max="9732" width="10" style="4" customWidth="1"/>
    <col min="9733" max="9981" width="9.140625" style="4"/>
    <col min="9982" max="9982" width="8.42578125" style="4" customWidth="1"/>
    <col min="9983" max="9983" width="3.5703125" style="4" customWidth="1"/>
    <col min="9984" max="9984" width="47.5703125" style="4" customWidth="1"/>
    <col min="9985" max="9985" width="14" style="4" customWidth="1"/>
    <col min="9986" max="9986" width="13.28515625" style="4" customWidth="1"/>
    <col min="9987" max="9987" width="14.42578125" style="4" customWidth="1"/>
    <col min="9988" max="9988" width="10" style="4" customWidth="1"/>
    <col min="9989" max="10237" width="9.140625" style="4"/>
    <col min="10238" max="10238" width="8.42578125" style="4" customWidth="1"/>
    <col min="10239" max="10239" width="3.5703125" style="4" customWidth="1"/>
    <col min="10240" max="10240" width="47.5703125" style="4" customWidth="1"/>
    <col min="10241" max="10241" width="14" style="4" customWidth="1"/>
    <col min="10242" max="10242" width="13.28515625" style="4" customWidth="1"/>
    <col min="10243" max="10243" width="14.42578125" style="4" customWidth="1"/>
    <col min="10244" max="10244" width="10" style="4" customWidth="1"/>
    <col min="10245" max="10493" width="9.140625" style="4"/>
    <col min="10494" max="10494" width="8.42578125" style="4" customWidth="1"/>
    <col min="10495" max="10495" width="3.5703125" style="4" customWidth="1"/>
    <col min="10496" max="10496" width="47.5703125" style="4" customWidth="1"/>
    <col min="10497" max="10497" width="14" style="4" customWidth="1"/>
    <col min="10498" max="10498" width="13.28515625" style="4" customWidth="1"/>
    <col min="10499" max="10499" width="14.42578125" style="4" customWidth="1"/>
    <col min="10500" max="10500" width="10" style="4" customWidth="1"/>
    <col min="10501" max="10749" width="9.140625" style="4"/>
    <col min="10750" max="10750" width="8.42578125" style="4" customWidth="1"/>
    <col min="10751" max="10751" width="3.5703125" style="4" customWidth="1"/>
    <col min="10752" max="10752" width="47.5703125" style="4" customWidth="1"/>
    <col min="10753" max="10753" width="14" style="4" customWidth="1"/>
    <col min="10754" max="10754" width="13.28515625" style="4" customWidth="1"/>
    <col min="10755" max="10755" width="14.42578125" style="4" customWidth="1"/>
    <col min="10756" max="10756" width="10" style="4" customWidth="1"/>
    <col min="10757" max="11005" width="9.140625" style="4"/>
    <col min="11006" max="11006" width="8.42578125" style="4" customWidth="1"/>
    <col min="11007" max="11007" width="3.5703125" style="4" customWidth="1"/>
    <col min="11008" max="11008" width="47.5703125" style="4" customWidth="1"/>
    <col min="11009" max="11009" width="14" style="4" customWidth="1"/>
    <col min="11010" max="11010" width="13.28515625" style="4" customWidth="1"/>
    <col min="11011" max="11011" width="14.42578125" style="4" customWidth="1"/>
    <col min="11012" max="11012" width="10" style="4" customWidth="1"/>
    <col min="11013" max="11261" width="9.140625" style="4"/>
    <col min="11262" max="11262" width="8.42578125" style="4" customWidth="1"/>
    <col min="11263" max="11263" width="3.5703125" style="4" customWidth="1"/>
    <col min="11264" max="11264" width="47.5703125" style="4" customWidth="1"/>
    <col min="11265" max="11265" width="14" style="4" customWidth="1"/>
    <col min="11266" max="11266" width="13.28515625" style="4" customWidth="1"/>
    <col min="11267" max="11267" width="14.42578125" style="4" customWidth="1"/>
    <col min="11268" max="11268" width="10" style="4" customWidth="1"/>
    <col min="11269" max="11517" width="9.140625" style="4"/>
    <col min="11518" max="11518" width="8.42578125" style="4" customWidth="1"/>
    <col min="11519" max="11519" width="3.5703125" style="4" customWidth="1"/>
    <col min="11520" max="11520" width="47.5703125" style="4" customWidth="1"/>
    <col min="11521" max="11521" width="14" style="4" customWidth="1"/>
    <col min="11522" max="11522" width="13.28515625" style="4" customWidth="1"/>
    <col min="11523" max="11523" width="14.42578125" style="4" customWidth="1"/>
    <col min="11524" max="11524" width="10" style="4" customWidth="1"/>
    <col min="11525" max="11773" width="9.140625" style="4"/>
    <col min="11774" max="11774" width="8.42578125" style="4" customWidth="1"/>
    <col min="11775" max="11775" width="3.5703125" style="4" customWidth="1"/>
    <col min="11776" max="11776" width="47.5703125" style="4" customWidth="1"/>
    <col min="11777" max="11777" width="14" style="4" customWidth="1"/>
    <col min="11778" max="11778" width="13.28515625" style="4" customWidth="1"/>
    <col min="11779" max="11779" width="14.42578125" style="4" customWidth="1"/>
    <col min="11780" max="11780" width="10" style="4" customWidth="1"/>
    <col min="11781" max="12029" width="9.140625" style="4"/>
    <col min="12030" max="12030" width="8.42578125" style="4" customWidth="1"/>
    <col min="12031" max="12031" width="3.5703125" style="4" customWidth="1"/>
    <col min="12032" max="12032" width="47.5703125" style="4" customWidth="1"/>
    <col min="12033" max="12033" width="14" style="4" customWidth="1"/>
    <col min="12034" max="12034" width="13.28515625" style="4" customWidth="1"/>
    <col min="12035" max="12035" width="14.42578125" style="4" customWidth="1"/>
    <col min="12036" max="12036" width="10" style="4" customWidth="1"/>
    <col min="12037" max="12285" width="9.140625" style="4"/>
    <col min="12286" max="12286" width="8.42578125" style="4" customWidth="1"/>
    <col min="12287" max="12287" width="3.5703125" style="4" customWidth="1"/>
    <col min="12288" max="12288" width="47.5703125" style="4" customWidth="1"/>
    <col min="12289" max="12289" width="14" style="4" customWidth="1"/>
    <col min="12290" max="12290" width="13.28515625" style="4" customWidth="1"/>
    <col min="12291" max="12291" width="14.42578125" style="4" customWidth="1"/>
    <col min="12292" max="12292" width="10" style="4" customWidth="1"/>
    <col min="12293" max="12541" width="9.140625" style="4"/>
    <col min="12542" max="12542" width="8.42578125" style="4" customWidth="1"/>
    <col min="12543" max="12543" width="3.5703125" style="4" customWidth="1"/>
    <col min="12544" max="12544" width="47.5703125" style="4" customWidth="1"/>
    <col min="12545" max="12545" width="14" style="4" customWidth="1"/>
    <col min="12546" max="12546" width="13.28515625" style="4" customWidth="1"/>
    <col min="12547" max="12547" width="14.42578125" style="4" customWidth="1"/>
    <col min="12548" max="12548" width="10" style="4" customWidth="1"/>
    <col min="12549" max="12797" width="9.140625" style="4"/>
    <col min="12798" max="12798" width="8.42578125" style="4" customWidth="1"/>
    <col min="12799" max="12799" width="3.5703125" style="4" customWidth="1"/>
    <col min="12800" max="12800" width="47.5703125" style="4" customWidth="1"/>
    <col min="12801" max="12801" width="14" style="4" customWidth="1"/>
    <col min="12802" max="12802" width="13.28515625" style="4" customWidth="1"/>
    <col min="12803" max="12803" width="14.42578125" style="4" customWidth="1"/>
    <col min="12804" max="12804" width="10" style="4" customWidth="1"/>
    <col min="12805" max="13053" width="9.140625" style="4"/>
    <col min="13054" max="13054" width="8.42578125" style="4" customWidth="1"/>
    <col min="13055" max="13055" width="3.5703125" style="4" customWidth="1"/>
    <col min="13056" max="13056" width="47.5703125" style="4" customWidth="1"/>
    <col min="13057" max="13057" width="14" style="4" customWidth="1"/>
    <col min="13058" max="13058" width="13.28515625" style="4" customWidth="1"/>
    <col min="13059" max="13059" width="14.42578125" style="4" customWidth="1"/>
    <col min="13060" max="13060" width="10" style="4" customWidth="1"/>
    <col min="13061" max="13309" width="9.140625" style="4"/>
    <col min="13310" max="13310" width="8.42578125" style="4" customWidth="1"/>
    <col min="13311" max="13311" width="3.5703125" style="4" customWidth="1"/>
    <col min="13312" max="13312" width="47.5703125" style="4" customWidth="1"/>
    <col min="13313" max="13313" width="14" style="4" customWidth="1"/>
    <col min="13314" max="13314" width="13.28515625" style="4" customWidth="1"/>
    <col min="13315" max="13315" width="14.42578125" style="4" customWidth="1"/>
    <col min="13316" max="13316" width="10" style="4" customWidth="1"/>
    <col min="13317" max="13565" width="9.140625" style="4"/>
    <col min="13566" max="13566" width="8.42578125" style="4" customWidth="1"/>
    <col min="13567" max="13567" width="3.5703125" style="4" customWidth="1"/>
    <col min="13568" max="13568" width="47.5703125" style="4" customWidth="1"/>
    <col min="13569" max="13569" width="14" style="4" customWidth="1"/>
    <col min="13570" max="13570" width="13.28515625" style="4" customWidth="1"/>
    <col min="13571" max="13571" width="14.42578125" style="4" customWidth="1"/>
    <col min="13572" max="13572" width="10" style="4" customWidth="1"/>
    <col min="13573" max="13821" width="9.140625" style="4"/>
    <col min="13822" max="13822" width="8.42578125" style="4" customWidth="1"/>
    <col min="13823" max="13823" width="3.5703125" style="4" customWidth="1"/>
    <col min="13824" max="13824" width="47.5703125" style="4" customWidth="1"/>
    <col min="13825" max="13825" width="14" style="4" customWidth="1"/>
    <col min="13826" max="13826" width="13.28515625" style="4" customWidth="1"/>
    <col min="13827" max="13827" width="14.42578125" style="4" customWidth="1"/>
    <col min="13828" max="13828" width="10" style="4" customWidth="1"/>
    <col min="13829" max="14077" width="9.140625" style="4"/>
    <col min="14078" max="14078" width="8.42578125" style="4" customWidth="1"/>
    <col min="14079" max="14079" width="3.5703125" style="4" customWidth="1"/>
    <col min="14080" max="14080" width="47.5703125" style="4" customWidth="1"/>
    <col min="14081" max="14081" width="14" style="4" customWidth="1"/>
    <col min="14082" max="14082" width="13.28515625" style="4" customWidth="1"/>
    <col min="14083" max="14083" width="14.42578125" style="4" customWidth="1"/>
    <col min="14084" max="14084" width="10" style="4" customWidth="1"/>
    <col min="14085" max="14333" width="9.140625" style="4"/>
    <col min="14334" max="14334" width="8.42578125" style="4" customWidth="1"/>
    <col min="14335" max="14335" width="3.5703125" style="4" customWidth="1"/>
    <col min="14336" max="14336" width="47.5703125" style="4" customWidth="1"/>
    <col min="14337" max="14337" width="14" style="4" customWidth="1"/>
    <col min="14338" max="14338" width="13.28515625" style="4" customWidth="1"/>
    <col min="14339" max="14339" width="14.42578125" style="4" customWidth="1"/>
    <col min="14340" max="14340" width="10" style="4" customWidth="1"/>
    <col min="14341" max="14589" width="9.140625" style="4"/>
    <col min="14590" max="14590" width="8.42578125" style="4" customWidth="1"/>
    <col min="14591" max="14591" width="3.5703125" style="4" customWidth="1"/>
    <col min="14592" max="14592" width="47.5703125" style="4" customWidth="1"/>
    <col min="14593" max="14593" width="14" style="4" customWidth="1"/>
    <col min="14594" max="14594" width="13.28515625" style="4" customWidth="1"/>
    <col min="14595" max="14595" width="14.42578125" style="4" customWidth="1"/>
    <col min="14596" max="14596" width="10" style="4" customWidth="1"/>
    <col min="14597" max="14845" width="9.140625" style="4"/>
    <col min="14846" max="14846" width="8.42578125" style="4" customWidth="1"/>
    <col min="14847" max="14847" width="3.5703125" style="4" customWidth="1"/>
    <col min="14848" max="14848" width="47.5703125" style="4" customWidth="1"/>
    <col min="14849" max="14849" width="14" style="4" customWidth="1"/>
    <col min="14850" max="14850" width="13.28515625" style="4" customWidth="1"/>
    <col min="14851" max="14851" width="14.42578125" style="4" customWidth="1"/>
    <col min="14852" max="14852" width="10" style="4" customWidth="1"/>
    <col min="14853" max="15101" width="9.140625" style="4"/>
    <col min="15102" max="15102" width="8.42578125" style="4" customWidth="1"/>
    <col min="15103" max="15103" width="3.5703125" style="4" customWidth="1"/>
    <col min="15104" max="15104" width="47.5703125" style="4" customWidth="1"/>
    <col min="15105" max="15105" width="14" style="4" customWidth="1"/>
    <col min="15106" max="15106" width="13.28515625" style="4" customWidth="1"/>
    <col min="15107" max="15107" width="14.42578125" style="4" customWidth="1"/>
    <col min="15108" max="15108" width="10" style="4" customWidth="1"/>
    <col min="15109" max="15357" width="9.140625" style="4"/>
    <col min="15358" max="15358" width="8.42578125" style="4" customWidth="1"/>
    <col min="15359" max="15359" width="3.5703125" style="4" customWidth="1"/>
    <col min="15360" max="15360" width="47.5703125" style="4" customWidth="1"/>
    <col min="15361" max="15361" width="14" style="4" customWidth="1"/>
    <col min="15362" max="15362" width="13.28515625" style="4" customWidth="1"/>
    <col min="15363" max="15363" width="14.42578125" style="4" customWidth="1"/>
    <col min="15364" max="15364" width="10" style="4" customWidth="1"/>
    <col min="15365" max="15613" width="9.140625" style="4"/>
    <col min="15614" max="15614" width="8.42578125" style="4" customWidth="1"/>
    <col min="15615" max="15615" width="3.5703125" style="4" customWidth="1"/>
    <col min="15616" max="15616" width="47.5703125" style="4" customWidth="1"/>
    <col min="15617" max="15617" width="14" style="4" customWidth="1"/>
    <col min="15618" max="15618" width="13.28515625" style="4" customWidth="1"/>
    <col min="15619" max="15619" width="14.42578125" style="4" customWidth="1"/>
    <col min="15620" max="15620" width="10" style="4" customWidth="1"/>
    <col min="15621" max="15869" width="9.140625" style="4"/>
    <col min="15870" max="15870" width="8.42578125" style="4" customWidth="1"/>
    <col min="15871" max="15871" width="3.5703125" style="4" customWidth="1"/>
    <col min="15872" max="15872" width="47.5703125" style="4" customWidth="1"/>
    <col min="15873" max="15873" width="14" style="4" customWidth="1"/>
    <col min="15874" max="15874" width="13.28515625" style="4" customWidth="1"/>
    <col min="15875" max="15875" width="14.42578125" style="4" customWidth="1"/>
    <col min="15876" max="15876" width="10" style="4" customWidth="1"/>
    <col min="15877" max="16125" width="9.140625" style="4"/>
    <col min="16126" max="16126" width="8.42578125" style="4" customWidth="1"/>
    <col min="16127" max="16127" width="3.5703125" style="4" customWidth="1"/>
    <col min="16128" max="16128" width="47.5703125" style="4" customWidth="1"/>
    <col min="16129" max="16129" width="14" style="4" customWidth="1"/>
    <col min="16130" max="16130" width="13.28515625" style="4" customWidth="1"/>
    <col min="16131" max="16131" width="14.42578125" style="4" customWidth="1"/>
    <col min="16132" max="16132" width="10" style="4" customWidth="1"/>
    <col min="16133" max="16384" width="9.140625" style="4"/>
  </cols>
  <sheetData>
    <row r="1" spans="1:8" x14ac:dyDescent="0.2">
      <c r="D1" s="114"/>
      <c r="H1" s="114" t="s">
        <v>68</v>
      </c>
    </row>
    <row r="2" spans="1:8" ht="45" x14ac:dyDescent="0.2">
      <c r="B2" s="2"/>
      <c r="C2" s="3"/>
      <c r="D2" s="115"/>
      <c r="H2" s="117" t="s">
        <v>139</v>
      </c>
    </row>
    <row r="3" spans="1:8" x14ac:dyDescent="0.2">
      <c r="B3" s="2"/>
      <c r="C3" s="3"/>
      <c r="D3" s="115"/>
    </row>
    <row r="4" spans="1:8" ht="13.5" thickBot="1" x14ac:dyDescent="0.25">
      <c r="A4" s="109" t="s">
        <v>97</v>
      </c>
      <c r="B4" s="5"/>
      <c r="C4" s="6"/>
    </row>
    <row r="5" spans="1:8" ht="51.75" customHeight="1" thickBot="1" x14ac:dyDescent="0.25">
      <c r="A5" s="60" t="s">
        <v>23</v>
      </c>
      <c r="B5" s="61" t="s">
        <v>24</v>
      </c>
      <c r="C5" s="71"/>
      <c r="D5" s="92" t="s">
        <v>101</v>
      </c>
      <c r="E5" s="121" t="s">
        <v>122</v>
      </c>
      <c r="F5" s="121" t="s">
        <v>134</v>
      </c>
      <c r="G5" s="121" t="s">
        <v>138</v>
      </c>
      <c r="H5" s="121" t="s">
        <v>123</v>
      </c>
    </row>
    <row r="6" spans="1:8" ht="15" customHeight="1" thickBot="1" x14ac:dyDescent="0.25">
      <c r="A6" s="36"/>
      <c r="B6" s="37" t="s">
        <v>25</v>
      </c>
      <c r="C6" s="72"/>
      <c r="D6" s="64">
        <f>D7+D8+D9+D10</f>
        <v>7266192</v>
      </c>
      <c r="E6" s="64">
        <f>E7+E8+E9+E10</f>
        <v>192802</v>
      </c>
      <c r="F6" s="64">
        <f>F7+F8+F9+F10</f>
        <v>48764</v>
      </c>
      <c r="G6" s="64">
        <f>G7+G8+G9+G10</f>
        <v>26468</v>
      </c>
      <c r="H6" s="64">
        <f>H7+H8+H9+H10</f>
        <v>7534226</v>
      </c>
    </row>
    <row r="7" spans="1:8" x14ac:dyDescent="0.2">
      <c r="A7" s="15">
        <v>30</v>
      </c>
      <c r="B7" s="18" t="s">
        <v>26</v>
      </c>
      <c r="C7" s="73"/>
      <c r="D7" s="49">
        <v>4410504</v>
      </c>
      <c r="E7" s="54">
        <v>0</v>
      </c>
      <c r="F7" s="54">
        <v>0</v>
      </c>
      <c r="G7" s="54">
        <v>0</v>
      </c>
      <c r="H7" s="54">
        <f>SUM(D7:G7)</f>
        <v>4410504</v>
      </c>
    </row>
    <row r="8" spans="1:8" x14ac:dyDescent="0.2">
      <c r="A8" s="15">
        <v>32</v>
      </c>
      <c r="B8" s="12" t="s">
        <v>27</v>
      </c>
      <c r="C8" s="73"/>
      <c r="D8" s="49">
        <v>525198</v>
      </c>
      <c r="E8" s="54">
        <v>0</v>
      </c>
      <c r="F8" s="54">
        <v>3228</v>
      </c>
      <c r="G8" s="54">
        <v>2439</v>
      </c>
      <c r="H8" s="54">
        <f t="shared" ref="H8:H10" si="0">SUM(D8:G8)</f>
        <v>530865</v>
      </c>
    </row>
    <row r="9" spans="1:8" x14ac:dyDescent="0.2">
      <c r="A9" s="15" t="s">
        <v>28</v>
      </c>
      <c r="B9" s="12" t="s">
        <v>29</v>
      </c>
      <c r="C9" s="73"/>
      <c r="D9" s="49">
        <v>2281490</v>
      </c>
      <c r="E9" s="54">
        <v>192802</v>
      </c>
      <c r="F9" s="54">
        <v>44785</v>
      </c>
      <c r="G9" s="54">
        <v>24029</v>
      </c>
      <c r="H9" s="54">
        <f t="shared" si="0"/>
        <v>2543106</v>
      </c>
    </row>
    <row r="10" spans="1:8" ht="13.5" thickBot="1" x14ac:dyDescent="0.25">
      <c r="A10" s="15" t="s">
        <v>32</v>
      </c>
      <c r="B10" s="12" t="s">
        <v>33</v>
      </c>
      <c r="C10" s="73"/>
      <c r="D10" s="49">
        <v>49000</v>
      </c>
      <c r="E10" s="54">
        <v>0</v>
      </c>
      <c r="F10" s="54">
        <v>751</v>
      </c>
      <c r="G10" s="54">
        <v>0</v>
      </c>
      <c r="H10" s="54">
        <f t="shared" si="0"/>
        <v>49751</v>
      </c>
    </row>
    <row r="11" spans="1:8" ht="13.5" thickBot="1" x14ac:dyDescent="0.25">
      <c r="A11" s="36"/>
      <c r="B11" s="37" t="s">
        <v>34</v>
      </c>
      <c r="C11" s="72"/>
      <c r="D11" s="64">
        <f>D12+D16</f>
        <v>6827158</v>
      </c>
      <c r="E11" s="64">
        <f>E12+E16</f>
        <v>85202</v>
      </c>
      <c r="F11" s="64">
        <f>F12+F16</f>
        <v>59193</v>
      </c>
      <c r="G11" s="64">
        <f>G12+G16</f>
        <v>87700</v>
      </c>
      <c r="H11" s="64">
        <f>H12+H16</f>
        <v>7059253</v>
      </c>
    </row>
    <row r="12" spans="1:8" x14ac:dyDescent="0.2">
      <c r="A12" s="78"/>
      <c r="B12" s="79" t="s">
        <v>35</v>
      </c>
      <c r="C12" s="80"/>
      <c r="D12" s="51">
        <f>D13+D14+D15</f>
        <v>447521</v>
      </c>
      <c r="E12" s="51">
        <f>E13+E14+E15</f>
        <v>4223</v>
      </c>
      <c r="F12" s="51">
        <f>F13+F14+F15</f>
        <v>6115</v>
      </c>
      <c r="G12" s="51">
        <f>G13+G14+G15</f>
        <v>24164</v>
      </c>
      <c r="H12" s="51">
        <f>H13+H14+H15</f>
        <v>482023</v>
      </c>
    </row>
    <row r="13" spans="1:8" ht="25.5" x14ac:dyDescent="0.2">
      <c r="A13" s="11">
        <v>413</v>
      </c>
      <c r="B13" s="12"/>
      <c r="C13" s="126" t="s">
        <v>36</v>
      </c>
      <c r="D13" s="49">
        <v>290904</v>
      </c>
      <c r="E13" s="54">
        <v>4223</v>
      </c>
      <c r="F13" s="54">
        <v>1758</v>
      </c>
      <c r="G13" s="54">
        <v>13110</v>
      </c>
      <c r="H13" s="54">
        <f>SUM(D13:G13)</f>
        <v>309995</v>
      </c>
    </row>
    <row r="14" spans="1:8" ht="25.5" x14ac:dyDescent="0.2">
      <c r="A14" s="11">
        <v>4500</v>
      </c>
      <c r="B14" s="12"/>
      <c r="C14" s="128" t="s">
        <v>37</v>
      </c>
      <c r="D14" s="49">
        <v>133215</v>
      </c>
      <c r="E14" s="54">
        <v>0</v>
      </c>
      <c r="F14" s="54">
        <v>4357</v>
      </c>
      <c r="G14" s="54">
        <v>11054</v>
      </c>
      <c r="H14" s="54">
        <f t="shared" ref="H14:H15" si="1">SUM(D14:G14)</f>
        <v>148626</v>
      </c>
    </row>
    <row r="15" spans="1:8" x14ac:dyDescent="0.2">
      <c r="A15" s="67">
        <v>452</v>
      </c>
      <c r="B15" s="68"/>
      <c r="C15" s="17" t="s">
        <v>38</v>
      </c>
      <c r="D15" s="48">
        <v>23402</v>
      </c>
      <c r="E15" s="54">
        <v>0</v>
      </c>
      <c r="F15" s="54">
        <v>0</v>
      </c>
      <c r="G15" s="54">
        <v>0</v>
      </c>
      <c r="H15" s="54">
        <f t="shared" si="1"/>
        <v>23402</v>
      </c>
    </row>
    <row r="16" spans="1:8" x14ac:dyDescent="0.2">
      <c r="A16" s="15"/>
      <c r="B16" s="12" t="s">
        <v>39</v>
      </c>
      <c r="C16" s="73"/>
      <c r="D16" s="49">
        <f>D17+D18+D19</f>
        <v>6379637</v>
      </c>
      <c r="E16" s="49">
        <f>E17+E18+E19</f>
        <v>80979</v>
      </c>
      <c r="F16" s="49">
        <f>F17+F18+F19</f>
        <v>53078</v>
      </c>
      <c r="G16" s="49">
        <f>G17+G18+G19</f>
        <v>63536</v>
      </c>
      <c r="H16" s="49">
        <f>H17+H18+H19</f>
        <v>6577230</v>
      </c>
    </row>
    <row r="17" spans="1:8" x14ac:dyDescent="0.2">
      <c r="A17" s="11">
        <v>50</v>
      </c>
      <c r="B17" s="12"/>
      <c r="C17" s="73" t="s">
        <v>5</v>
      </c>
      <c r="D17" s="49">
        <v>3929272</v>
      </c>
      <c r="E17" s="54">
        <v>95891</v>
      </c>
      <c r="F17" s="54">
        <v>17964</v>
      </c>
      <c r="G17" s="54">
        <v>30504</v>
      </c>
      <c r="H17" s="54">
        <f>SUM(D17:G17)</f>
        <v>4073631</v>
      </c>
    </row>
    <row r="18" spans="1:8" x14ac:dyDescent="0.2">
      <c r="A18" s="11">
        <v>55</v>
      </c>
      <c r="B18" s="12"/>
      <c r="C18" s="73" t="s">
        <v>6</v>
      </c>
      <c r="D18" s="49">
        <v>2434308</v>
      </c>
      <c r="E18" s="54">
        <v>-14912</v>
      </c>
      <c r="F18" s="54">
        <v>35114</v>
      </c>
      <c r="G18" s="54">
        <v>26432</v>
      </c>
      <c r="H18" s="54">
        <f t="shared" ref="H18:H19" si="2">SUM(D18:G18)</f>
        <v>2480942</v>
      </c>
    </row>
    <row r="19" spans="1:8" ht="13.5" thickBot="1" x14ac:dyDescent="0.25">
      <c r="A19" s="75">
        <v>60</v>
      </c>
      <c r="B19" s="14"/>
      <c r="C19" s="76" t="s">
        <v>19</v>
      </c>
      <c r="D19" s="81">
        <v>16057</v>
      </c>
      <c r="E19" s="54">
        <v>0</v>
      </c>
      <c r="F19" s="54">
        <v>0</v>
      </c>
      <c r="G19" s="54">
        <v>6600</v>
      </c>
      <c r="H19" s="54">
        <f t="shared" si="2"/>
        <v>22657</v>
      </c>
    </row>
    <row r="20" spans="1:8" ht="13.5" thickBot="1" x14ac:dyDescent="0.25">
      <c r="A20" s="36"/>
      <c r="B20" s="38" t="s">
        <v>40</v>
      </c>
      <c r="C20" s="74"/>
      <c r="D20" s="53">
        <f>D6-D11</f>
        <v>439034</v>
      </c>
      <c r="E20" s="53">
        <f>E6-E11</f>
        <v>107600</v>
      </c>
      <c r="F20" s="53">
        <f>F6-F11</f>
        <v>-10429</v>
      </c>
      <c r="G20" s="53">
        <f>G6-G11</f>
        <v>-61232</v>
      </c>
      <c r="H20" s="53">
        <f>H6-H11</f>
        <v>474973</v>
      </c>
    </row>
    <row r="21" spans="1:8" ht="13.5" thickBot="1" x14ac:dyDescent="0.25">
      <c r="A21" s="36"/>
      <c r="B21" s="38" t="s">
        <v>41</v>
      </c>
      <c r="C21" s="74"/>
      <c r="D21" s="53">
        <f>D22+D23+D24+D25+D26+D27</f>
        <v>-1455612</v>
      </c>
      <c r="E21" s="53">
        <f>E22+E23+E24+E25+E26+E27</f>
        <v>506815</v>
      </c>
      <c r="F21" s="53">
        <f>F22+F23+F24+F25+F26+F27</f>
        <v>-3200</v>
      </c>
      <c r="G21" s="53">
        <f>G22+G23+G24+G25+G26+G27</f>
        <v>61232</v>
      </c>
      <c r="H21" s="53">
        <f>H22+H23+H24+H25+H26+H27</f>
        <v>-890765</v>
      </c>
    </row>
    <row r="22" spans="1:8" x14ac:dyDescent="0.2">
      <c r="A22" s="11">
        <v>381</v>
      </c>
      <c r="B22" s="12"/>
      <c r="C22" s="73" t="s">
        <v>42</v>
      </c>
      <c r="D22" s="48">
        <v>10000</v>
      </c>
      <c r="E22" s="54">
        <v>0</v>
      </c>
      <c r="F22" s="54">
        <v>0</v>
      </c>
      <c r="G22" s="54">
        <v>0</v>
      </c>
      <c r="H22" s="54">
        <f t="shared" ref="H22:H27" si="3">SUM(D22:G22)</f>
        <v>10000</v>
      </c>
    </row>
    <row r="23" spans="1:8" x14ac:dyDescent="0.2">
      <c r="A23" s="11">
        <v>15</v>
      </c>
      <c r="B23" s="12"/>
      <c r="C23" s="73" t="s">
        <v>43</v>
      </c>
      <c r="D23" s="48">
        <v>-1960190</v>
      </c>
      <c r="E23" s="54">
        <v>600584</v>
      </c>
      <c r="F23" s="54">
        <v>-7200</v>
      </c>
      <c r="G23" s="54">
        <v>104719</v>
      </c>
      <c r="H23" s="54">
        <f t="shared" si="3"/>
        <v>-1262087</v>
      </c>
    </row>
    <row r="24" spans="1:8" ht="25.5" x14ac:dyDescent="0.2">
      <c r="A24" s="11">
        <v>3502</v>
      </c>
      <c r="B24" s="12"/>
      <c r="C24" s="131" t="s">
        <v>44</v>
      </c>
      <c r="D24" s="49">
        <v>538184</v>
      </c>
      <c r="E24" s="54">
        <v>-23769</v>
      </c>
      <c r="F24" s="54">
        <v>4000</v>
      </c>
      <c r="G24" s="54">
        <v>-61687</v>
      </c>
      <c r="H24" s="54">
        <f t="shared" si="3"/>
        <v>456728</v>
      </c>
    </row>
    <row r="25" spans="1:8" ht="25.5" x14ac:dyDescent="0.2">
      <c r="A25" s="11">
        <v>4502</v>
      </c>
      <c r="B25" s="12"/>
      <c r="C25" s="131" t="s">
        <v>109</v>
      </c>
      <c r="D25" s="49">
        <v>-23608</v>
      </c>
      <c r="E25" s="54">
        <v>-70000</v>
      </c>
      <c r="F25" s="54">
        <v>0</v>
      </c>
      <c r="G25" s="54">
        <v>18200</v>
      </c>
      <c r="H25" s="54">
        <f t="shared" si="3"/>
        <v>-75408</v>
      </c>
    </row>
    <row r="26" spans="1:8" x14ac:dyDescent="0.2">
      <c r="A26" s="19">
        <v>655</v>
      </c>
      <c r="B26" s="18"/>
      <c r="C26" s="73" t="s">
        <v>45</v>
      </c>
      <c r="D26" s="54">
        <v>20</v>
      </c>
      <c r="E26" s="54">
        <v>0</v>
      </c>
      <c r="F26" s="54">
        <v>0</v>
      </c>
      <c r="G26" s="54">
        <v>0</v>
      </c>
      <c r="H26" s="54">
        <f t="shared" si="3"/>
        <v>20</v>
      </c>
    </row>
    <row r="27" spans="1:8" ht="13.5" thickBot="1" x14ac:dyDescent="0.25">
      <c r="A27" s="75">
        <v>650</v>
      </c>
      <c r="B27" s="14"/>
      <c r="C27" s="76" t="s">
        <v>46</v>
      </c>
      <c r="D27" s="48">
        <v>-20018</v>
      </c>
      <c r="E27" s="54">
        <v>0</v>
      </c>
      <c r="F27" s="54">
        <v>0</v>
      </c>
      <c r="G27" s="54">
        <v>0</v>
      </c>
      <c r="H27" s="54">
        <f t="shared" si="3"/>
        <v>-20018</v>
      </c>
    </row>
    <row r="28" spans="1:8" s="33" customFormat="1" ht="13.5" thickBot="1" x14ac:dyDescent="0.25">
      <c r="A28" s="41"/>
      <c r="B28" s="37" t="s">
        <v>47</v>
      </c>
      <c r="C28" s="63"/>
      <c r="D28" s="53">
        <f>D20+D21</f>
        <v>-1016578</v>
      </c>
      <c r="E28" s="53">
        <f>E20+E21</f>
        <v>614415</v>
      </c>
      <c r="F28" s="53">
        <f>F20+F21</f>
        <v>-13629</v>
      </c>
      <c r="G28" s="53">
        <f>G20+G21</f>
        <v>0</v>
      </c>
      <c r="H28" s="53">
        <f>H20+H21</f>
        <v>-415792</v>
      </c>
    </row>
    <row r="29" spans="1:8" ht="13.5" thickBot="1" x14ac:dyDescent="0.25">
      <c r="A29" s="36"/>
      <c r="B29" s="38" t="s">
        <v>48</v>
      </c>
      <c r="C29" s="39"/>
      <c r="D29" s="82">
        <f>D30+D31</f>
        <v>709624</v>
      </c>
      <c r="E29" s="53">
        <f>E30+E31</f>
        <v>-627650</v>
      </c>
      <c r="F29" s="53">
        <f>F30+F31</f>
        <v>0</v>
      </c>
      <c r="G29" s="53">
        <f>G30+G31</f>
        <v>0</v>
      </c>
      <c r="H29" s="53">
        <f>H30+H31</f>
        <v>81974</v>
      </c>
    </row>
    <row r="30" spans="1:8" x14ac:dyDescent="0.2">
      <c r="A30" s="98" t="s">
        <v>65</v>
      </c>
      <c r="B30" s="85"/>
      <c r="C30" s="86" t="s">
        <v>63</v>
      </c>
      <c r="D30" s="89">
        <v>1280650</v>
      </c>
      <c r="E30" s="54">
        <v>-627650</v>
      </c>
      <c r="F30" s="54">
        <v>0</v>
      </c>
      <c r="G30" s="54">
        <v>0</v>
      </c>
      <c r="H30" s="54">
        <f>SUM(D30:G30)</f>
        <v>653000</v>
      </c>
    </row>
    <row r="31" spans="1:8" ht="13.5" thickBot="1" x14ac:dyDescent="0.25">
      <c r="A31" s="20" t="s">
        <v>66</v>
      </c>
      <c r="B31" s="87"/>
      <c r="C31" s="88" t="s">
        <v>49</v>
      </c>
      <c r="D31" s="90">
        <v>-571026</v>
      </c>
      <c r="E31" s="54">
        <v>0</v>
      </c>
      <c r="F31" s="54">
        <v>0</v>
      </c>
      <c r="G31" s="54">
        <v>0</v>
      </c>
      <c r="H31" s="54">
        <f>SUM(D31:G31)</f>
        <v>-571026</v>
      </c>
    </row>
    <row r="32" spans="1:8" ht="13.5" thickBot="1" x14ac:dyDescent="0.25">
      <c r="A32" s="41">
        <v>100</v>
      </c>
      <c r="B32" s="37" t="s">
        <v>50</v>
      </c>
      <c r="C32" s="40"/>
      <c r="D32" s="83">
        <f>D28+D29</f>
        <v>-306954</v>
      </c>
      <c r="E32" s="53">
        <f>E28+E29</f>
        <v>-13235</v>
      </c>
      <c r="F32" s="53">
        <v>-13629</v>
      </c>
      <c r="G32" s="53">
        <f>G28+G29</f>
        <v>0</v>
      </c>
      <c r="H32" s="53">
        <f>H28+H29</f>
        <v>-333818</v>
      </c>
    </row>
    <row r="33" spans="1:8" ht="13.5" thickBot="1" x14ac:dyDescent="0.25">
      <c r="A33" s="106"/>
      <c r="B33" s="8" t="s">
        <v>120</v>
      </c>
      <c r="C33" s="108"/>
      <c r="D33" s="113">
        <v>-26864</v>
      </c>
      <c r="E33" s="118">
        <f>SUM(D33-E32)</f>
        <v>-13629</v>
      </c>
      <c r="F33" s="118">
        <v>0</v>
      </c>
      <c r="G33" s="118">
        <v>0</v>
      </c>
      <c r="H33" s="118">
        <v>0</v>
      </c>
    </row>
    <row r="34" spans="1:8" x14ac:dyDescent="0.2">
      <c r="A34" s="23"/>
      <c r="B34" s="26"/>
      <c r="C34" s="26"/>
    </row>
    <row r="35" spans="1:8" x14ac:dyDescent="0.2">
      <c r="A35" s="23"/>
      <c r="B35" s="26"/>
      <c r="C35" s="26"/>
    </row>
    <row r="36" spans="1:8" x14ac:dyDescent="0.2">
      <c r="A36" s="23"/>
      <c r="B36" s="26"/>
      <c r="C36" s="26"/>
    </row>
    <row r="37" spans="1:8" x14ac:dyDescent="0.2">
      <c r="A37" s="23"/>
      <c r="B37" s="26"/>
      <c r="C37" s="26"/>
    </row>
    <row r="38" spans="1:8" x14ac:dyDescent="0.2">
      <c r="A38" s="23"/>
      <c r="B38" s="26"/>
      <c r="C38" s="26"/>
    </row>
    <row r="39" spans="1:8" x14ac:dyDescent="0.2">
      <c r="A39" s="23"/>
      <c r="B39" s="26"/>
      <c r="C39" s="26"/>
    </row>
    <row r="40" spans="1:8" x14ac:dyDescent="0.2">
      <c r="A40" s="23"/>
      <c r="B40" s="26"/>
      <c r="C40" s="26"/>
    </row>
  </sheetData>
  <conditionalFormatting sqref="D20">
    <cfRule type="cellIs" dxfId="2" priority="4" stopIfTrue="1" operator="lessThan">
      <formula>0</formula>
    </cfRule>
  </conditionalFormatting>
  <conditionalFormatting sqref="E20:G20">
    <cfRule type="cellIs" dxfId="1" priority="2" stopIfTrue="1" operator="lessThan">
      <formula>0</formula>
    </cfRule>
  </conditionalFormatting>
  <conditionalFormatting sqref="H20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7" workbookViewId="0">
      <selection activeCell="M53" sqref="M53"/>
    </sheetView>
  </sheetViews>
  <sheetFormatPr defaultRowHeight="12.75" x14ac:dyDescent="0.2"/>
  <cols>
    <col min="1" max="1" width="7.5703125" style="1" customWidth="1"/>
    <col min="2" max="2" width="6" style="4" customWidth="1"/>
    <col min="3" max="3" width="28.7109375" style="4" customWidth="1"/>
    <col min="4" max="4" width="12.28515625" style="97" customWidth="1"/>
    <col min="5" max="7" width="11.28515625" style="116" customWidth="1"/>
    <col min="8" max="8" width="12.140625" style="116" customWidth="1"/>
    <col min="9" max="253" width="9.140625" style="4"/>
    <col min="254" max="254" width="8.42578125" style="4" customWidth="1"/>
    <col min="255" max="255" width="3.5703125" style="4" customWidth="1"/>
    <col min="256" max="256" width="47.5703125" style="4" customWidth="1"/>
    <col min="257" max="257" width="14" style="4" customWidth="1"/>
    <col min="258" max="258" width="13.28515625" style="4" customWidth="1"/>
    <col min="259" max="259" width="14.42578125" style="4" customWidth="1"/>
    <col min="260" max="260" width="10" style="4" customWidth="1"/>
    <col min="261" max="509" width="9.140625" style="4"/>
    <col min="510" max="510" width="8.42578125" style="4" customWidth="1"/>
    <col min="511" max="511" width="3.5703125" style="4" customWidth="1"/>
    <col min="512" max="512" width="47.5703125" style="4" customWidth="1"/>
    <col min="513" max="513" width="14" style="4" customWidth="1"/>
    <col min="514" max="514" width="13.28515625" style="4" customWidth="1"/>
    <col min="515" max="515" width="14.42578125" style="4" customWidth="1"/>
    <col min="516" max="516" width="10" style="4" customWidth="1"/>
    <col min="517" max="765" width="9.140625" style="4"/>
    <col min="766" max="766" width="8.42578125" style="4" customWidth="1"/>
    <col min="767" max="767" width="3.5703125" style="4" customWidth="1"/>
    <col min="768" max="768" width="47.5703125" style="4" customWidth="1"/>
    <col min="769" max="769" width="14" style="4" customWidth="1"/>
    <col min="770" max="770" width="13.28515625" style="4" customWidth="1"/>
    <col min="771" max="771" width="14.42578125" style="4" customWidth="1"/>
    <col min="772" max="772" width="10" style="4" customWidth="1"/>
    <col min="773" max="1021" width="9.140625" style="4"/>
    <col min="1022" max="1022" width="8.42578125" style="4" customWidth="1"/>
    <col min="1023" max="1023" width="3.5703125" style="4" customWidth="1"/>
    <col min="1024" max="1024" width="47.5703125" style="4" customWidth="1"/>
    <col min="1025" max="1025" width="14" style="4" customWidth="1"/>
    <col min="1026" max="1026" width="13.28515625" style="4" customWidth="1"/>
    <col min="1027" max="1027" width="14.42578125" style="4" customWidth="1"/>
    <col min="1028" max="1028" width="10" style="4" customWidth="1"/>
    <col min="1029" max="1277" width="9.140625" style="4"/>
    <col min="1278" max="1278" width="8.42578125" style="4" customWidth="1"/>
    <col min="1279" max="1279" width="3.5703125" style="4" customWidth="1"/>
    <col min="1280" max="1280" width="47.5703125" style="4" customWidth="1"/>
    <col min="1281" max="1281" width="14" style="4" customWidth="1"/>
    <col min="1282" max="1282" width="13.28515625" style="4" customWidth="1"/>
    <col min="1283" max="1283" width="14.42578125" style="4" customWidth="1"/>
    <col min="1284" max="1284" width="10" style="4" customWidth="1"/>
    <col min="1285" max="1533" width="9.140625" style="4"/>
    <col min="1534" max="1534" width="8.42578125" style="4" customWidth="1"/>
    <col min="1535" max="1535" width="3.5703125" style="4" customWidth="1"/>
    <col min="1536" max="1536" width="47.5703125" style="4" customWidth="1"/>
    <col min="1537" max="1537" width="14" style="4" customWidth="1"/>
    <col min="1538" max="1538" width="13.28515625" style="4" customWidth="1"/>
    <col min="1539" max="1539" width="14.42578125" style="4" customWidth="1"/>
    <col min="1540" max="1540" width="10" style="4" customWidth="1"/>
    <col min="1541" max="1789" width="9.140625" style="4"/>
    <col min="1790" max="1790" width="8.42578125" style="4" customWidth="1"/>
    <col min="1791" max="1791" width="3.5703125" style="4" customWidth="1"/>
    <col min="1792" max="1792" width="47.5703125" style="4" customWidth="1"/>
    <col min="1793" max="1793" width="14" style="4" customWidth="1"/>
    <col min="1794" max="1794" width="13.28515625" style="4" customWidth="1"/>
    <col min="1795" max="1795" width="14.42578125" style="4" customWidth="1"/>
    <col min="1796" max="1796" width="10" style="4" customWidth="1"/>
    <col min="1797" max="2045" width="9.140625" style="4"/>
    <col min="2046" max="2046" width="8.42578125" style="4" customWidth="1"/>
    <col min="2047" max="2047" width="3.5703125" style="4" customWidth="1"/>
    <col min="2048" max="2048" width="47.5703125" style="4" customWidth="1"/>
    <col min="2049" max="2049" width="14" style="4" customWidth="1"/>
    <col min="2050" max="2050" width="13.28515625" style="4" customWidth="1"/>
    <col min="2051" max="2051" width="14.42578125" style="4" customWidth="1"/>
    <col min="2052" max="2052" width="10" style="4" customWidth="1"/>
    <col min="2053" max="2301" width="9.140625" style="4"/>
    <col min="2302" max="2302" width="8.42578125" style="4" customWidth="1"/>
    <col min="2303" max="2303" width="3.5703125" style="4" customWidth="1"/>
    <col min="2304" max="2304" width="47.5703125" style="4" customWidth="1"/>
    <col min="2305" max="2305" width="14" style="4" customWidth="1"/>
    <col min="2306" max="2306" width="13.28515625" style="4" customWidth="1"/>
    <col min="2307" max="2307" width="14.42578125" style="4" customWidth="1"/>
    <col min="2308" max="2308" width="10" style="4" customWidth="1"/>
    <col min="2309" max="2557" width="9.140625" style="4"/>
    <col min="2558" max="2558" width="8.42578125" style="4" customWidth="1"/>
    <col min="2559" max="2559" width="3.5703125" style="4" customWidth="1"/>
    <col min="2560" max="2560" width="47.5703125" style="4" customWidth="1"/>
    <col min="2561" max="2561" width="14" style="4" customWidth="1"/>
    <col min="2562" max="2562" width="13.28515625" style="4" customWidth="1"/>
    <col min="2563" max="2563" width="14.42578125" style="4" customWidth="1"/>
    <col min="2564" max="2564" width="10" style="4" customWidth="1"/>
    <col min="2565" max="2813" width="9.140625" style="4"/>
    <col min="2814" max="2814" width="8.42578125" style="4" customWidth="1"/>
    <col min="2815" max="2815" width="3.5703125" style="4" customWidth="1"/>
    <col min="2816" max="2816" width="47.5703125" style="4" customWidth="1"/>
    <col min="2817" max="2817" width="14" style="4" customWidth="1"/>
    <col min="2818" max="2818" width="13.28515625" style="4" customWidth="1"/>
    <col min="2819" max="2819" width="14.42578125" style="4" customWidth="1"/>
    <col min="2820" max="2820" width="10" style="4" customWidth="1"/>
    <col min="2821" max="3069" width="9.140625" style="4"/>
    <col min="3070" max="3070" width="8.42578125" style="4" customWidth="1"/>
    <col min="3071" max="3071" width="3.5703125" style="4" customWidth="1"/>
    <col min="3072" max="3072" width="47.5703125" style="4" customWidth="1"/>
    <col min="3073" max="3073" width="14" style="4" customWidth="1"/>
    <col min="3074" max="3074" width="13.28515625" style="4" customWidth="1"/>
    <col min="3075" max="3075" width="14.42578125" style="4" customWidth="1"/>
    <col min="3076" max="3076" width="10" style="4" customWidth="1"/>
    <col min="3077" max="3325" width="9.140625" style="4"/>
    <col min="3326" max="3326" width="8.42578125" style="4" customWidth="1"/>
    <col min="3327" max="3327" width="3.5703125" style="4" customWidth="1"/>
    <col min="3328" max="3328" width="47.5703125" style="4" customWidth="1"/>
    <col min="3329" max="3329" width="14" style="4" customWidth="1"/>
    <col min="3330" max="3330" width="13.28515625" style="4" customWidth="1"/>
    <col min="3331" max="3331" width="14.42578125" style="4" customWidth="1"/>
    <col min="3332" max="3332" width="10" style="4" customWidth="1"/>
    <col min="3333" max="3581" width="9.140625" style="4"/>
    <col min="3582" max="3582" width="8.42578125" style="4" customWidth="1"/>
    <col min="3583" max="3583" width="3.5703125" style="4" customWidth="1"/>
    <col min="3584" max="3584" width="47.5703125" style="4" customWidth="1"/>
    <col min="3585" max="3585" width="14" style="4" customWidth="1"/>
    <col min="3586" max="3586" width="13.28515625" style="4" customWidth="1"/>
    <col min="3587" max="3587" width="14.42578125" style="4" customWidth="1"/>
    <col min="3588" max="3588" width="10" style="4" customWidth="1"/>
    <col min="3589" max="3837" width="9.140625" style="4"/>
    <col min="3838" max="3838" width="8.42578125" style="4" customWidth="1"/>
    <col min="3839" max="3839" width="3.5703125" style="4" customWidth="1"/>
    <col min="3840" max="3840" width="47.5703125" style="4" customWidth="1"/>
    <col min="3841" max="3841" width="14" style="4" customWidth="1"/>
    <col min="3842" max="3842" width="13.28515625" style="4" customWidth="1"/>
    <col min="3843" max="3843" width="14.42578125" style="4" customWidth="1"/>
    <col min="3844" max="3844" width="10" style="4" customWidth="1"/>
    <col min="3845" max="4093" width="9.140625" style="4"/>
    <col min="4094" max="4094" width="8.42578125" style="4" customWidth="1"/>
    <col min="4095" max="4095" width="3.5703125" style="4" customWidth="1"/>
    <col min="4096" max="4096" width="47.5703125" style="4" customWidth="1"/>
    <col min="4097" max="4097" width="14" style="4" customWidth="1"/>
    <col min="4098" max="4098" width="13.28515625" style="4" customWidth="1"/>
    <col min="4099" max="4099" width="14.42578125" style="4" customWidth="1"/>
    <col min="4100" max="4100" width="10" style="4" customWidth="1"/>
    <col min="4101" max="4349" width="9.140625" style="4"/>
    <col min="4350" max="4350" width="8.42578125" style="4" customWidth="1"/>
    <col min="4351" max="4351" width="3.5703125" style="4" customWidth="1"/>
    <col min="4352" max="4352" width="47.5703125" style="4" customWidth="1"/>
    <col min="4353" max="4353" width="14" style="4" customWidth="1"/>
    <col min="4354" max="4354" width="13.28515625" style="4" customWidth="1"/>
    <col min="4355" max="4355" width="14.42578125" style="4" customWidth="1"/>
    <col min="4356" max="4356" width="10" style="4" customWidth="1"/>
    <col min="4357" max="4605" width="9.140625" style="4"/>
    <col min="4606" max="4606" width="8.42578125" style="4" customWidth="1"/>
    <col min="4607" max="4607" width="3.5703125" style="4" customWidth="1"/>
    <col min="4608" max="4608" width="47.5703125" style="4" customWidth="1"/>
    <col min="4609" max="4609" width="14" style="4" customWidth="1"/>
    <col min="4610" max="4610" width="13.28515625" style="4" customWidth="1"/>
    <col min="4611" max="4611" width="14.42578125" style="4" customWidth="1"/>
    <col min="4612" max="4612" width="10" style="4" customWidth="1"/>
    <col min="4613" max="4861" width="9.140625" style="4"/>
    <col min="4862" max="4862" width="8.42578125" style="4" customWidth="1"/>
    <col min="4863" max="4863" width="3.5703125" style="4" customWidth="1"/>
    <col min="4864" max="4864" width="47.5703125" style="4" customWidth="1"/>
    <col min="4865" max="4865" width="14" style="4" customWidth="1"/>
    <col min="4866" max="4866" width="13.28515625" style="4" customWidth="1"/>
    <col min="4867" max="4867" width="14.42578125" style="4" customWidth="1"/>
    <col min="4868" max="4868" width="10" style="4" customWidth="1"/>
    <col min="4869" max="5117" width="9.140625" style="4"/>
    <col min="5118" max="5118" width="8.42578125" style="4" customWidth="1"/>
    <col min="5119" max="5119" width="3.5703125" style="4" customWidth="1"/>
    <col min="5120" max="5120" width="47.5703125" style="4" customWidth="1"/>
    <col min="5121" max="5121" width="14" style="4" customWidth="1"/>
    <col min="5122" max="5122" width="13.28515625" style="4" customWidth="1"/>
    <col min="5123" max="5123" width="14.42578125" style="4" customWidth="1"/>
    <col min="5124" max="5124" width="10" style="4" customWidth="1"/>
    <col min="5125" max="5373" width="9.140625" style="4"/>
    <col min="5374" max="5374" width="8.42578125" style="4" customWidth="1"/>
    <col min="5375" max="5375" width="3.5703125" style="4" customWidth="1"/>
    <col min="5376" max="5376" width="47.5703125" style="4" customWidth="1"/>
    <col min="5377" max="5377" width="14" style="4" customWidth="1"/>
    <col min="5378" max="5378" width="13.28515625" style="4" customWidth="1"/>
    <col min="5379" max="5379" width="14.42578125" style="4" customWidth="1"/>
    <col min="5380" max="5380" width="10" style="4" customWidth="1"/>
    <col min="5381" max="5629" width="9.140625" style="4"/>
    <col min="5630" max="5630" width="8.42578125" style="4" customWidth="1"/>
    <col min="5631" max="5631" width="3.5703125" style="4" customWidth="1"/>
    <col min="5632" max="5632" width="47.5703125" style="4" customWidth="1"/>
    <col min="5633" max="5633" width="14" style="4" customWidth="1"/>
    <col min="5634" max="5634" width="13.28515625" style="4" customWidth="1"/>
    <col min="5635" max="5635" width="14.42578125" style="4" customWidth="1"/>
    <col min="5636" max="5636" width="10" style="4" customWidth="1"/>
    <col min="5637" max="5885" width="9.140625" style="4"/>
    <col min="5886" max="5886" width="8.42578125" style="4" customWidth="1"/>
    <col min="5887" max="5887" width="3.5703125" style="4" customWidth="1"/>
    <col min="5888" max="5888" width="47.5703125" style="4" customWidth="1"/>
    <col min="5889" max="5889" width="14" style="4" customWidth="1"/>
    <col min="5890" max="5890" width="13.28515625" style="4" customWidth="1"/>
    <col min="5891" max="5891" width="14.42578125" style="4" customWidth="1"/>
    <col min="5892" max="5892" width="10" style="4" customWidth="1"/>
    <col min="5893" max="6141" width="9.140625" style="4"/>
    <col min="6142" max="6142" width="8.42578125" style="4" customWidth="1"/>
    <col min="6143" max="6143" width="3.5703125" style="4" customWidth="1"/>
    <col min="6144" max="6144" width="47.5703125" style="4" customWidth="1"/>
    <col min="6145" max="6145" width="14" style="4" customWidth="1"/>
    <col min="6146" max="6146" width="13.28515625" style="4" customWidth="1"/>
    <col min="6147" max="6147" width="14.42578125" style="4" customWidth="1"/>
    <col min="6148" max="6148" width="10" style="4" customWidth="1"/>
    <col min="6149" max="6397" width="9.140625" style="4"/>
    <col min="6398" max="6398" width="8.42578125" style="4" customWidth="1"/>
    <col min="6399" max="6399" width="3.5703125" style="4" customWidth="1"/>
    <col min="6400" max="6400" width="47.5703125" style="4" customWidth="1"/>
    <col min="6401" max="6401" width="14" style="4" customWidth="1"/>
    <col min="6402" max="6402" width="13.28515625" style="4" customWidth="1"/>
    <col min="6403" max="6403" width="14.42578125" style="4" customWidth="1"/>
    <col min="6404" max="6404" width="10" style="4" customWidth="1"/>
    <col min="6405" max="6653" width="9.140625" style="4"/>
    <col min="6654" max="6654" width="8.42578125" style="4" customWidth="1"/>
    <col min="6655" max="6655" width="3.5703125" style="4" customWidth="1"/>
    <col min="6656" max="6656" width="47.5703125" style="4" customWidth="1"/>
    <col min="6657" max="6657" width="14" style="4" customWidth="1"/>
    <col min="6658" max="6658" width="13.28515625" style="4" customWidth="1"/>
    <col min="6659" max="6659" width="14.42578125" style="4" customWidth="1"/>
    <col min="6660" max="6660" width="10" style="4" customWidth="1"/>
    <col min="6661" max="6909" width="9.140625" style="4"/>
    <col min="6910" max="6910" width="8.42578125" style="4" customWidth="1"/>
    <col min="6911" max="6911" width="3.5703125" style="4" customWidth="1"/>
    <col min="6912" max="6912" width="47.5703125" style="4" customWidth="1"/>
    <col min="6913" max="6913" width="14" style="4" customWidth="1"/>
    <col min="6914" max="6914" width="13.28515625" style="4" customWidth="1"/>
    <col min="6915" max="6915" width="14.42578125" style="4" customWidth="1"/>
    <col min="6916" max="6916" width="10" style="4" customWidth="1"/>
    <col min="6917" max="7165" width="9.140625" style="4"/>
    <col min="7166" max="7166" width="8.42578125" style="4" customWidth="1"/>
    <col min="7167" max="7167" width="3.5703125" style="4" customWidth="1"/>
    <col min="7168" max="7168" width="47.5703125" style="4" customWidth="1"/>
    <col min="7169" max="7169" width="14" style="4" customWidth="1"/>
    <col min="7170" max="7170" width="13.28515625" style="4" customWidth="1"/>
    <col min="7171" max="7171" width="14.42578125" style="4" customWidth="1"/>
    <col min="7172" max="7172" width="10" style="4" customWidth="1"/>
    <col min="7173" max="7421" width="9.140625" style="4"/>
    <col min="7422" max="7422" width="8.42578125" style="4" customWidth="1"/>
    <col min="7423" max="7423" width="3.5703125" style="4" customWidth="1"/>
    <col min="7424" max="7424" width="47.5703125" style="4" customWidth="1"/>
    <col min="7425" max="7425" width="14" style="4" customWidth="1"/>
    <col min="7426" max="7426" width="13.28515625" style="4" customWidth="1"/>
    <col min="7427" max="7427" width="14.42578125" style="4" customWidth="1"/>
    <col min="7428" max="7428" width="10" style="4" customWidth="1"/>
    <col min="7429" max="7677" width="9.140625" style="4"/>
    <col min="7678" max="7678" width="8.42578125" style="4" customWidth="1"/>
    <col min="7679" max="7679" width="3.5703125" style="4" customWidth="1"/>
    <col min="7680" max="7680" width="47.5703125" style="4" customWidth="1"/>
    <col min="7681" max="7681" width="14" style="4" customWidth="1"/>
    <col min="7682" max="7682" width="13.28515625" style="4" customWidth="1"/>
    <col min="7683" max="7683" width="14.42578125" style="4" customWidth="1"/>
    <col min="7684" max="7684" width="10" style="4" customWidth="1"/>
    <col min="7685" max="7933" width="9.140625" style="4"/>
    <col min="7934" max="7934" width="8.42578125" style="4" customWidth="1"/>
    <col min="7935" max="7935" width="3.5703125" style="4" customWidth="1"/>
    <col min="7936" max="7936" width="47.5703125" style="4" customWidth="1"/>
    <col min="7937" max="7937" width="14" style="4" customWidth="1"/>
    <col min="7938" max="7938" width="13.28515625" style="4" customWidth="1"/>
    <col min="7939" max="7939" width="14.42578125" style="4" customWidth="1"/>
    <col min="7940" max="7940" width="10" style="4" customWidth="1"/>
    <col min="7941" max="8189" width="9.140625" style="4"/>
    <col min="8190" max="8190" width="8.42578125" style="4" customWidth="1"/>
    <col min="8191" max="8191" width="3.5703125" style="4" customWidth="1"/>
    <col min="8192" max="8192" width="47.5703125" style="4" customWidth="1"/>
    <col min="8193" max="8193" width="14" style="4" customWidth="1"/>
    <col min="8194" max="8194" width="13.28515625" style="4" customWidth="1"/>
    <col min="8195" max="8195" width="14.42578125" style="4" customWidth="1"/>
    <col min="8196" max="8196" width="10" style="4" customWidth="1"/>
    <col min="8197" max="8445" width="9.140625" style="4"/>
    <col min="8446" max="8446" width="8.42578125" style="4" customWidth="1"/>
    <col min="8447" max="8447" width="3.5703125" style="4" customWidth="1"/>
    <col min="8448" max="8448" width="47.5703125" style="4" customWidth="1"/>
    <col min="8449" max="8449" width="14" style="4" customWidth="1"/>
    <col min="8450" max="8450" width="13.28515625" style="4" customWidth="1"/>
    <col min="8451" max="8451" width="14.42578125" style="4" customWidth="1"/>
    <col min="8452" max="8452" width="10" style="4" customWidth="1"/>
    <col min="8453" max="8701" width="9.140625" style="4"/>
    <col min="8702" max="8702" width="8.42578125" style="4" customWidth="1"/>
    <col min="8703" max="8703" width="3.5703125" style="4" customWidth="1"/>
    <col min="8704" max="8704" width="47.5703125" style="4" customWidth="1"/>
    <col min="8705" max="8705" width="14" style="4" customWidth="1"/>
    <col min="8706" max="8706" width="13.28515625" style="4" customWidth="1"/>
    <col min="8707" max="8707" width="14.42578125" style="4" customWidth="1"/>
    <col min="8708" max="8708" width="10" style="4" customWidth="1"/>
    <col min="8709" max="8957" width="9.140625" style="4"/>
    <col min="8958" max="8958" width="8.42578125" style="4" customWidth="1"/>
    <col min="8959" max="8959" width="3.5703125" style="4" customWidth="1"/>
    <col min="8960" max="8960" width="47.5703125" style="4" customWidth="1"/>
    <col min="8961" max="8961" width="14" style="4" customWidth="1"/>
    <col min="8962" max="8962" width="13.28515625" style="4" customWidth="1"/>
    <col min="8963" max="8963" width="14.42578125" style="4" customWidth="1"/>
    <col min="8964" max="8964" width="10" style="4" customWidth="1"/>
    <col min="8965" max="9213" width="9.140625" style="4"/>
    <col min="9214" max="9214" width="8.42578125" style="4" customWidth="1"/>
    <col min="9215" max="9215" width="3.5703125" style="4" customWidth="1"/>
    <col min="9216" max="9216" width="47.5703125" style="4" customWidth="1"/>
    <col min="9217" max="9217" width="14" style="4" customWidth="1"/>
    <col min="9218" max="9218" width="13.28515625" style="4" customWidth="1"/>
    <col min="9219" max="9219" width="14.42578125" style="4" customWidth="1"/>
    <col min="9220" max="9220" width="10" style="4" customWidth="1"/>
    <col min="9221" max="9469" width="9.140625" style="4"/>
    <col min="9470" max="9470" width="8.42578125" style="4" customWidth="1"/>
    <col min="9471" max="9471" width="3.5703125" style="4" customWidth="1"/>
    <col min="9472" max="9472" width="47.5703125" style="4" customWidth="1"/>
    <col min="9473" max="9473" width="14" style="4" customWidth="1"/>
    <col min="9474" max="9474" width="13.28515625" style="4" customWidth="1"/>
    <col min="9475" max="9475" width="14.42578125" style="4" customWidth="1"/>
    <col min="9476" max="9476" width="10" style="4" customWidth="1"/>
    <col min="9477" max="9725" width="9.140625" style="4"/>
    <col min="9726" max="9726" width="8.42578125" style="4" customWidth="1"/>
    <col min="9727" max="9727" width="3.5703125" style="4" customWidth="1"/>
    <col min="9728" max="9728" width="47.5703125" style="4" customWidth="1"/>
    <col min="9729" max="9729" width="14" style="4" customWidth="1"/>
    <col min="9730" max="9730" width="13.28515625" style="4" customWidth="1"/>
    <col min="9731" max="9731" width="14.42578125" style="4" customWidth="1"/>
    <col min="9732" max="9732" width="10" style="4" customWidth="1"/>
    <col min="9733" max="9981" width="9.140625" style="4"/>
    <col min="9982" max="9982" width="8.42578125" style="4" customWidth="1"/>
    <col min="9983" max="9983" width="3.5703125" style="4" customWidth="1"/>
    <col min="9984" max="9984" width="47.5703125" style="4" customWidth="1"/>
    <col min="9985" max="9985" width="14" style="4" customWidth="1"/>
    <col min="9986" max="9986" width="13.28515625" style="4" customWidth="1"/>
    <col min="9987" max="9987" width="14.42578125" style="4" customWidth="1"/>
    <col min="9988" max="9988" width="10" style="4" customWidth="1"/>
    <col min="9989" max="10237" width="9.140625" style="4"/>
    <col min="10238" max="10238" width="8.42578125" style="4" customWidth="1"/>
    <col min="10239" max="10239" width="3.5703125" style="4" customWidth="1"/>
    <col min="10240" max="10240" width="47.5703125" style="4" customWidth="1"/>
    <col min="10241" max="10241" width="14" style="4" customWidth="1"/>
    <col min="10242" max="10242" width="13.28515625" style="4" customWidth="1"/>
    <col min="10243" max="10243" width="14.42578125" style="4" customWidth="1"/>
    <col min="10244" max="10244" width="10" style="4" customWidth="1"/>
    <col min="10245" max="10493" width="9.140625" style="4"/>
    <col min="10494" max="10494" width="8.42578125" style="4" customWidth="1"/>
    <col min="10495" max="10495" width="3.5703125" style="4" customWidth="1"/>
    <col min="10496" max="10496" width="47.5703125" style="4" customWidth="1"/>
    <col min="10497" max="10497" width="14" style="4" customWidth="1"/>
    <col min="10498" max="10498" width="13.28515625" style="4" customWidth="1"/>
    <col min="10499" max="10499" width="14.42578125" style="4" customWidth="1"/>
    <col min="10500" max="10500" width="10" style="4" customWidth="1"/>
    <col min="10501" max="10749" width="9.140625" style="4"/>
    <col min="10750" max="10750" width="8.42578125" style="4" customWidth="1"/>
    <col min="10751" max="10751" width="3.5703125" style="4" customWidth="1"/>
    <col min="10752" max="10752" width="47.5703125" style="4" customWidth="1"/>
    <col min="10753" max="10753" width="14" style="4" customWidth="1"/>
    <col min="10754" max="10754" width="13.28515625" style="4" customWidth="1"/>
    <col min="10755" max="10755" width="14.42578125" style="4" customWidth="1"/>
    <col min="10756" max="10756" width="10" style="4" customWidth="1"/>
    <col min="10757" max="11005" width="9.140625" style="4"/>
    <col min="11006" max="11006" width="8.42578125" style="4" customWidth="1"/>
    <col min="11007" max="11007" width="3.5703125" style="4" customWidth="1"/>
    <col min="11008" max="11008" width="47.5703125" style="4" customWidth="1"/>
    <col min="11009" max="11009" width="14" style="4" customWidth="1"/>
    <col min="11010" max="11010" width="13.28515625" style="4" customWidth="1"/>
    <col min="11011" max="11011" width="14.42578125" style="4" customWidth="1"/>
    <col min="11012" max="11012" width="10" style="4" customWidth="1"/>
    <col min="11013" max="11261" width="9.140625" style="4"/>
    <col min="11262" max="11262" width="8.42578125" style="4" customWidth="1"/>
    <col min="11263" max="11263" width="3.5703125" style="4" customWidth="1"/>
    <col min="11264" max="11264" width="47.5703125" style="4" customWidth="1"/>
    <col min="11265" max="11265" width="14" style="4" customWidth="1"/>
    <col min="11266" max="11266" width="13.28515625" style="4" customWidth="1"/>
    <col min="11267" max="11267" width="14.42578125" style="4" customWidth="1"/>
    <col min="11268" max="11268" width="10" style="4" customWidth="1"/>
    <col min="11269" max="11517" width="9.140625" style="4"/>
    <col min="11518" max="11518" width="8.42578125" style="4" customWidth="1"/>
    <col min="11519" max="11519" width="3.5703125" style="4" customWidth="1"/>
    <col min="11520" max="11520" width="47.5703125" style="4" customWidth="1"/>
    <col min="11521" max="11521" width="14" style="4" customWidth="1"/>
    <col min="11522" max="11522" width="13.28515625" style="4" customWidth="1"/>
    <col min="11523" max="11523" width="14.42578125" style="4" customWidth="1"/>
    <col min="11524" max="11524" width="10" style="4" customWidth="1"/>
    <col min="11525" max="11773" width="9.140625" style="4"/>
    <col min="11774" max="11774" width="8.42578125" style="4" customWidth="1"/>
    <col min="11775" max="11775" width="3.5703125" style="4" customWidth="1"/>
    <col min="11776" max="11776" width="47.5703125" style="4" customWidth="1"/>
    <col min="11777" max="11777" width="14" style="4" customWidth="1"/>
    <col min="11778" max="11778" width="13.28515625" style="4" customWidth="1"/>
    <col min="11779" max="11779" width="14.42578125" style="4" customWidth="1"/>
    <col min="11780" max="11780" width="10" style="4" customWidth="1"/>
    <col min="11781" max="12029" width="9.140625" style="4"/>
    <col min="12030" max="12030" width="8.42578125" style="4" customWidth="1"/>
    <col min="12031" max="12031" width="3.5703125" style="4" customWidth="1"/>
    <col min="12032" max="12032" width="47.5703125" style="4" customWidth="1"/>
    <col min="12033" max="12033" width="14" style="4" customWidth="1"/>
    <col min="12034" max="12034" width="13.28515625" style="4" customWidth="1"/>
    <col min="12035" max="12035" width="14.42578125" style="4" customWidth="1"/>
    <col min="12036" max="12036" width="10" style="4" customWidth="1"/>
    <col min="12037" max="12285" width="9.140625" style="4"/>
    <col min="12286" max="12286" width="8.42578125" style="4" customWidth="1"/>
    <col min="12287" max="12287" width="3.5703125" style="4" customWidth="1"/>
    <col min="12288" max="12288" width="47.5703125" style="4" customWidth="1"/>
    <col min="12289" max="12289" width="14" style="4" customWidth="1"/>
    <col min="12290" max="12290" width="13.28515625" style="4" customWidth="1"/>
    <col min="12291" max="12291" width="14.42578125" style="4" customWidth="1"/>
    <col min="12292" max="12292" width="10" style="4" customWidth="1"/>
    <col min="12293" max="12541" width="9.140625" style="4"/>
    <col min="12542" max="12542" width="8.42578125" style="4" customWidth="1"/>
    <col min="12543" max="12543" width="3.5703125" style="4" customWidth="1"/>
    <col min="12544" max="12544" width="47.5703125" style="4" customWidth="1"/>
    <col min="12545" max="12545" width="14" style="4" customWidth="1"/>
    <col min="12546" max="12546" width="13.28515625" style="4" customWidth="1"/>
    <col min="12547" max="12547" width="14.42578125" style="4" customWidth="1"/>
    <col min="12548" max="12548" width="10" style="4" customWidth="1"/>
    <col min="12549" max="12797" width="9.140625" style="4"/>
    <col min="12798" max="12798" width="8.42578125" style="4" customWidth="1"/>
    <col min="12799" max="12799" width="3.5703125" style="4" customWidth="1"/>
    <col min="12800" max="12800" width="47.5703125" style="4" customWidth="1"/>
    <col min="12801" max="12801" width="14" style="4" customWidth="1"/>
    <col min="12802" max="12802" width="13.28515625" style="4" customWidth="1"/>
    <col min="12803" max="12803" width="14.42578125" style="4" customWidth="1"/>
    <col min="12804" max="12804" width="10" style="4" customWidth="1"/>
    <col min="12805" max="13053" width="9.140625" style="4"/>
    <col min="13054" max="13054" width="8.42578125" style="4" customWidth="1"/>
    <col min="13055" max="13055" width="3.5703125" style="4" customWidth="1"/>
    <col min="13056" max="13056" width="47.5703125" style="4" customWidth="1"/>
    <col min="13057" max="13057" width="14" style="4" customWidth="1"/>
    <col min="13058" max="13058" width="13.28515625" style="4" customWidth="1"/>
    <col min="13059" max="13059" width="14.42578125" style="4" customWidth="1"/>
    <col min="13060" max="13060" width="10" style="4" customWidth="1"/>
    <col min="13061" max="13309" width="9.140625" style="4"/>
    <col min="13310" max="13310" width="8.42578125" style="4" customWidth="1"/>
    <col min="13311" max="13311" width="3.5703125" style="4" customWidth="1"/>
    <col min="13312" max="13312" width="47.5703125" style="4" customWidth="1"/>
    <col min="13313" max="13313" width="14" style="4" customWidth="1"/>
    <col min="13314" max="13314" width="13.28515625" style="4" customWidth="1"/>
    <col min="13315" max="13315" width="14.42578125" style="4" customWidth="1"/>
    <col min="13316" max="13316" width="10" style="4" customWidth="1"/>
    <col min="13317" max="13565" width="9.140625" style="4"/>
    <col min="13566" max="13566" width="8.42578125" style="4" customWidth="1"/>
    <col min="13567" max="13567" width="3.5703125" style="4" customWidth="1"/>
    <col min="13568" max="13568" width="47.5703125" style="4" customWidth="1"/>
    <col min="13569" max="13569" width="14" style="4" customWidth="1"/>
    <col min="13570" max="13570" width="13.28515625" style="4" customWidth="1"/>
    <col min="13571" max="13571" width="14.42578125" style="4" customWidth="1"/>
    <col min="13572" max="13572" width="10" style="4" customWidth="1"/>
    <col min="13573" max="13821" width="9.140625" style="4"/>
    <col min="13822" max="13822" width="8.42578125" style="4" customWidth="1"/>
    <col min="13823" max="13823" width="3.5703125" style="4" customWidth="1"/>
    <col min="13824" max="13824" width="47.5703125" style="4" customWidth="1"/>
    <col min="13825" max="13825" width="14" style="4" customWidth="1"/>
    <col min="13826" max="13826" width="13.28515625" style="4" customWidth="1"/>
    <col min="13827" max="13827" width="14.42578125" style="4" customWidth="1"/>
    <col min="13828" max="13828" width="10" style="4" customWidth="1"/>
    <col min="13829" max="14077" width="9.140625" style="4"/>
    <col min="14078" max="14078" width="8.42578125" style="4" customWidth="1"/>
    <col min="14079" max="14079" width="3.5703125" style="4" customWidth="1"/>
    <col min="14080" max="14080" width="47.5703125" style="4" customWidth="1"/>
    <col min="14081" max="14081" width="14" style="4" customWidth="1"/>
    <col min="14082" max="14082" width="13.28515625" style="4" customWidth="1"/>
    <col min="14083" max="14083" width="14.42578125" style="4" customWidth="1"/>
    <col min="14084" max="14084" width="10" style="4" customWidth="1"/>
    <col min="14085" max="14333" width="9.140625" style="4"/>
    <col min="14334" max="14334" width="8.42578125" style="4" customWidth="1"/>
    <col min="14335" max="14335" width="3.5703125" style="4" customWidth="1"/>
    <col min="14336" max="14336" width="47.5703125" style="4" customWidth="1"/>
    <col min="14337" max="14337" width="14" style="4" customWidth="1"/>
    <col min="14338" max="14338" width="13.28515625" style="4" customWidth="1"/>
    <col min="14339" max="14339" width="14.42578125" style="4" customWidth="1"/>
    <col min="14340" max="14340" width="10" style="4" customWidth="1"/>
    <col min="14341" max="14589" width="9.140625" style="4"/>
    <col min="14590" max="14590" width="8.42578125" style="4" customWidth="1"/>
    <col min="14591" max="14591" width="3.5703125" style="4" customWidth="1"/>
    <col min="14592" max="14592" width="47.5703125" style="4" customWidth="1"/>
    <col min="14593" max="14593" width="14" style="4" customWidth="1"/>
    <col min="14594" max="14594" width="13.28515625" style="4" customWidth="1"/>
    <col min="14595" max="14595" width="14.42578125" style="4" customWidth="1"/>
    <col min="14596" max="14596" width="10" style="4" customWidth="1"/>
    <col min="14597" max="14845" width="9.140625" style="4"/>
    <col min="14846" max="14846" width="8.42578125" style="4" customWidth="1"/>
    <col min="14847" max="14847" width="3.5703125" style="4" customWidth="1"/>
    <col min="14848" max="14848" width="47.5703125" style="4" customWidth="1"/>
    <col min="14849" max="14849" width="14" style="4" customWidth="1"/>
    <col min="14850" max="14850" width="13.28515625" style="4" customWidth="1"/>
    <col min="14851" max="14851" width="14.42578125" style="4" customWidth="1"/>
    <col min="14852" max="14852" width="10" style="4" customWidth="1"/>
    <col min="14853" max="15101" width="9.140625" style="4"/>
    <col min="15102" max="15102" width="8.42578125" style="4" customWidth="1"/>
    <col min="15103" max="15103" width="3.5703125" style="4" customWidth="1"/>
    <col min="15104" max="15104" width="47.5703125" style="4" customWidth="1"/>
    <col min="15105" max="15105" width="14" style="4" customWidth="1"/>
    <col min="15106" max="15106" width="13.28515625" style="4" customWidth="1"/>
    <col min="15107" max="15107" width="14.42578125" style="4" customWidth="1"/>
    <col min="15108" max="15108" width="10" style="4" customWidth="1"/>
    <col min="15109" max="15357" width="9.140625" style="4"/>
    <col min="15358" max="15358" width="8.42578125" style="4" customWidth="1"/>
    <col min="15359" max="15359" width="3.5703125" style="4" customWidth="1"/>
    <col min="15360" max="15360" width="47.5703125" style="4" customWidth="1"/>
    <col min="15361" max="15361" width="14" style="4" customWidth="1"/>
    <col min="15362" max="15362" width="13.28515625" style="4" customWidth="1"/>
    <col min="15363" max="15363" width="14.42578125" style="4" customWidth="1"/>
    <col min="15364" max="15364" width="10" style="4" customWidth="1"/>
    <col min="15365" max="15613" width="9.140625" style="4"/>
    <col min="15614" max="15614" width="8.42578125" style="4" customWidth="1"/>
    <col min="15615" max="15615" width="3.5703125" style="4" customWidth="1"/>
    <col min="15616" max="15616" width="47.5703125" style="4" customWidth="1"/>
    <col min="15617" max="15617" width="14" style="4" customWidth="1"/>
    <col min="15618" max="15618" width="13.28515625" style="4" customWidth="1"/>
    <col min="15619" max="15619" width="14.42578125" style="4" customWidth="1"/>
    <col min="15620" max="15620" width="10" style="4" customWidth="1"/>
    <col min="15621" max="15869" width="9.140625" style="4"/>
    <col min="15870" max="15870" width="8.42578125" style="4" customWidth="1"/>
    <col min="15871" max="15871" width="3.5703125" style="4" customWidth="1"/>
    <col min="15872" max="15872" width="47.5703125" style="4" customWidth="1"/>
    <col min="15873" max="15873" width="14" style="4" customWidth="1"/>
    <col min="15874" max="15874" width="13.28515625" style="4" customWidth="1"/>
    <col min="15875" max="15875" width="14.42578125" style="4" customWidth="1"/>
    <col min="15876" max="15876" width="10" style="4" customWidth="1"/>
    <col min="15877" max="16125" width="9.140625" style="4"/>
    <col min="16126" max="16126" width="8.42578125" style="4" customWidth="1"/>
    <col min="16127" max="16127" width="3.5703125" style="4" customWidth="1"/>
    <col min="16128" max="16128" width="47.5703125" style="4" customWidth="1"/>
    <col min="16129" max="16129" width="14" style="4" customWidth="1"/>
    <col min="16130" max="16130" width="13.28515625" style="4" customWidth="1"/>
    <col min="16131" max="16131" width="14.42578125" style="4" customWidth="1"/>
    <col min="16132" max="16132" width="10" style="4" customWidth="1"/>
    <col min="16133" max="16384" width="9.140625" style="4"/>
  </cols>
  <sheetData>
    <row r="1" spans="1:8" x14ac:dyDescent="0.2">
      <c r="D1" s="34"/>
      <c r="H1" s="114" t="s">
        <v>67</v>
      </c>
    </row>
    <row r="2" spans="1:8" ht="45" x14ac:dyDescent="0.2">
      <c r="B2" s="2"/>
      <c r="C2" s="3"/>
      <c r="D2" s="119"/>
      <c r="H2" s="117" t="s">
        <v>139</v>
      </c>
    </row>
    <row r="3" spans="1:8" x14ac:dyDescent="0.2">
      <c r="B3" s="2"/>
      <c r="C3" s="3"/>
      <c r="D3" s="119"/>
    </row>
    <row r="4" spans="1:8" ht="13.5" thickBot="1" x14ac:dyDescent="0.25">
      <c r="A4" s="109" t="s">
        <v>98</v>
      </c>
      <c r="B4" s="5"/>
      <c r="C4" s="6"/>
    </row>
    <row r="5" spans="1:8" ht="51.75" customHeight="1" thickBot="1" x14ac:dyDescent="0.25">
      <c r="A5" s="60" t="s">
        <v>23</v>
      </c>
      <c r="B5" s="61" t="s">
        <v>24</v>
      </c>
      <c r="C5" s="62"/>
      <c r="D5" s="92" t="s">
        <v>101</v>
      </c>
      <c r="E5" s="120" t="s">
        <v>122</v>
      </c>
      <c r="F5" s="121" t="s">
        <v>134</v>
      </c>
      <c r="G5" s="121" t="s">
        <v>138</v>
      </c>
      <c r="H5" s="120" t="s">
        <v>123</v>
      </c>
    </row>
    <row r="6" spans="1:8" ht="15" customHeight="1" thickBot="1" x14ac:dyDescent="0.25">
      <c r="A6" s="36"/>
      <c r="B6" s="37" t="s">
        <v>69</v>
      </c>
      <c r="C6" s="63"/>
      <c r="D6" s="64">
        <f>D7+D10+D24+D28</f>
        <v>7266192</v>
      </c>
      <c r="E6" s="64">
        <f>E7+E10+E24+E28</f>
        <v>192802</v>
      </c>
      <c r="F6" s="64">
        <f>F7+F10+F24+F28</f>
        <v>48764</v>
      </c>
      <c r="G6" s="64">
        <f>G7+G10+G24+G28</f>
        <v>26468</v>
      </c>
      <c r="H6" s="64">
        <f>H7+H10+H24+H28</f>
        <v>7534226</v>
      </c>
    </row>
    <row r="7" spans="1:8" ht="13.5" thickBot="1" x14ac:dyDescent="0.25">
      <c r="A7" s="7">
        <v>30</v>
      </c>
      <c r="B7" s="65" t="s">
        <v>26</v>
      </c>
      <c r="C7" s="9"/>
      <c r="D7" s="47">
        <f>D8+D9</f>
        <v>4410504</v>
      </c>
      <c r="E7" s="47">
        <f>E8+E9</f>
        <v>0</v>
      </c>
      <c r="F7" s="47">
        <f>F8+F9</f>
        <v>0</v>
      </c>
      <c r="G7" s="47">
        <f>G8+G9</f>
        <v>0</v>
      </c>
      <c r="H7" s="47">
        <f>H8+H9</f>
        <v>4410504</v>
      </c>
    </row>
    <row r="8" spans="1:8" x14ac:dyDescent="0.2">
      <c r="A8" s="11">
        <v>3000</v>
      </c>
      <c r="B8" s="12"/>
      <c r="C8" s="10" t="s">
        <v>0</v>
      </c>
      <c r="D8" s="48">
        <v>4000000</v>
      </c>
      <c r="E8" s="54">
        <v>0</v>
      </c>
      <c r="F8" s="54">
        <v>0</v>
      </c>
      <c r="G8" s="54">
        <v>0</v>
      </c>
      <c r="H8" s="54">
        <f>SUM(D8:G8)</f>
        <v>4000000</v>
      </c>
    </row>
    <row r="9" spans="1:8" ht="13.5" thickBot="1" x14ac:dyDescent="0.25">
      <c r="A9" s="11">
        <v>3030</v>
      </c>
      <c r="B9" s="12"/>
      <c r="C9" s="10" t="s">
        <v>1</v>
      </c>
      <c r="D9" s="48">
        <v>410504</v>
      </c>
      <c r="E9" s="54">
        <v>0</v>
      </c>
      <c r="F9" s="54">
        <v>0</v>
      </c>
      <c r="G9" s="54">
        <v>0</v>
      </c>
      <c r="H9" s="54">
        <f>SUM(D9:G9)</f>
        <v>410504</v>
      </c>
    </row>
    <row r="10" spans="1:8" ht="13.5" thickBot="1" x14ac:dyDescent="0.25">
      <c r="A10" s="7">
        <v>32</v>
      </c>
      <c r="B10" s="8" t="s">
        <v>27</v>
      </c>
      <c r="C10" s="9"/>
      <c r="D10" s="47">
        <f>SUM(D11+D12+D20)</f>
        <v>525198</v>
      </c>
      <c r="E10" s="47">
        <f>SUM(E11+E12+E20)</f>
        <v>0</v>
      </c>
      <c r="F10" s="47">
        <f>SUM(F11+F12+F20)</f>
        <v>3228</v>
      </c>
      <c r="G10" s="47">
        <f>SUM(G11+G12+G20)</f>
        <v>2439</v>
      </c>
      <c r="H10" s="47">
        <f>SUM(H11+H12+H20)</f>
        <v>530865</v>
      </c>
    </row>
    <row r="11" spans="1:8" x14ac:dyDescent="0.2">
      <c r="A11" s="66">
        <v>320</v>
      </c>
      <c r="B11" s="32"/>
      <c r="C11" s="127" t="s">
        <v>60</v>
      </c>
      <c r="D11" s="51">
        <v>11000</v>
      </c>
      <c r="E11" s="54">
        <v>0</v>
      </c>
      <c r="F11" s="54">
        <v>0</v>
      </c>
      <c r="G11" s="54">
        <v>0</v>
      </c>
      <c r="H11" s="54">
        <f>SUM(D11:E11)</f>
        <v>11000</v>
      </c>
    </row>
    <row r="12" spans="1:8" x14ac:dyDescent="0.2">
      <c r="A12" s="15">
        <v>322</v>
      </c>
      <c r="B12" s="12"/>
      <c r="C12" s="128" t="s">
        <v>61</v>
      </c>
      <c r="D12" s="49">
        <f>D13+D14+D15+D16+D17+D18+D19</f>
        <v>496288</v>
      </c>
      <c r="E12" s="49">
        <f>E13+E14+E15+E16+E17+E18+E19</f>
        <v>0</v>
      </c>
      <c r="F12" s="49">
        <f>F13+F14+F15+F16+F17+F18+F19</f>
        <v>1354</v>
      </c>
      <c r="G12" s="49">
        <f>G13+G14+G15+G16+G17+G18+G19</f>
        <v>0</v>
      </c>
      <c r="H12" s="49">
        <f>H13+H14+H15+H16+H17+H18+H19</f>
        <v>497642</v>
      </c>
    </row>
    <row r="13" spans="1:8" s="1" customFormat="1" ht="25.5" x14ac:dyDescent="0.2">
      <c r="A13" s="15">
        <v>3220</v>
      </c>
      <c r="B13" s="12"/>
      <c r="C13" s="44" t="s">
        <v>7</v>
      </c>
      <c r="D13" s="49">
        <v>276996</v>
      </c>
      <c r="E13" s="54">
        <v>0</v>
      </c>
      <c r="F13" s="54">
        <v>1354</v>
      </c>
      <c r="G13" s="54">
        <v>0</v>
      </c>
      <c r="H13" s="54">
        <f>SUM(D13:G13)</f>
        <v>278350</v>
      </c>
    </row>
    <row r="14" spans="1:8" s="1" customFormat="1" ht="38.25" x14ac:dyDescent="0.2">
      <c r="A14" s="15">
        <v>3221</v>
      </c>
      <c r="B14" s="12"/>
      <c r="C14" s="44" t="s">
        <v>70</v>
      </c>
      <c r="D14" s="49">
        <v>107932</v>
      </c>
      <c r="E14" s="54">
        <v>0</v>
      </c>
      <c r="F14" s="54">
        <v>0</v>
      </c>
      <c r="G14" s="54">
        <v>0</v>
      </c>
      <c r="H14" s="54">
        <f t="shared" ref="H14:H19" si="0">SUM(D14:G14)</f>
        <v>107932</v>
      </c>
    </row>
    <row r="15" spans="1:8" s="1" customFormat="1" ht="38.25" x14ac:dyDescent="0.2">
      <c r="A15" s="15">
        <v>3222</v>
      </c>
      <c r="B15" s="12"/>
      <c r="C15" s="44" t="s">
        <v>2</v>
      </c>
      <c r="D15" s="49">
        <v>102500</v>
      </c>
      <c r="E15" s="54">
        <v>0</v>
      </c>
      <c r="F15" s="54">
        <v>0</v>
      </c>
      <c r="G15" s="54">
        <v>0</v>
      </c>
      <c r="H15" s="54">
        <f t="shared" si="0"/>
        <v>102500</v>
      </c>
    </row>
    <row r="16" spans="1:8" s="1" customFormat="1" ht="25.5" x14ac:dyDescent="0.2">
      <c r="A16" s="15">
        <v>3224</v>
      </c>
      <c r="B16" s="12"/>
      <c r="C16" s="44" t="s">
        <v>3</v>
      </c>
      <c r="D16" s="49">
        <v>1550</v>
      </c>
      <c r="E16" s="54">
        <v>0</v>
      </c>
      <c r="F16" s="54">
        <v>0</v>
      </c>
      <c r="G16" s="54">
        <v>0</v>
      </c>
      <c r="H16" s="54">
        <f t="shared" si="0"/>
        <v>1550</v>
      </c>
    </row>
    <row r="17" spans="1:8" s="1" customFormat="1" ht="38.25" x14ac:dyDescent="0.2">
      <c r="A17" s="15">
        <v>3225</v>
      </c>
      <c r="B17" s="12"/>
      <c r="C17" s="44" t="s">
        <v>4</v>
      </c>
      <c r="D17" s="49">
        <v>360</v>
      </c>
      <c r="E17" s="54">
        <v>0</v>
      </c>
      <c r="F17" s="54">
        <v>0</v>
      </c>
      <c r="G17" s="54">
        <v>0</v>
      </c>
      <c r="H17" s="54">
        <f t="shared" si="0"/>
        <v>360</v>
      </c>
    </row>
    <row r="18" spans="1:8" s="1" customFormat="1" ht="25.5" x14ac:dyDescent="0.2">
      <c r="A18" s="15">
        <v>3227</v>
      </c>
      <c r="B18" s="12"/>
      <c r="C18" s="58" t="s">
        <v>20</v>
      </c>
      <c r="D18" s="49">
        <v>6800</v>
      </c>
      <c r="E18" s="54">
        <v>0</v>
      </c>
      <c r="F18" s="54">
        <v>0</v>
      </c>
      <c r="G18" s="54">
        <v>0</v>
      </c>
      <c r="H18" s="54">
        <f t="shared" si="0"/>
        <v>6800</v>
      </c>
    </row>
    <row r="19" spans="1:8" s="1" customFormat="1" ht="25.5" x14ac:dyDescent="0.2">
      <c r="A19" s="15">
        <v>3229</v>
      </c>
      <c r="B19" s="12"/>
      <c r="C19" s="44" t="s">
        <v>8</v>
      </c>
      <c r="D19" s="49">
        <v>150</v>
      </c>
      <c r="E19" s="54">
        <v>0</v>
      </c>
      <c r="F19" s="54">
        <v>0</v>
      </c>
      <c r="G19" s="54">
        <v>0</v>
      </c>
      <c r="H19" s="54">
        <f t="shared" si="0"/>
        <v>150</v>
      </c>
    </row>
    <row r="20" spans="1:8" s="1" customFormat="1" x14ac:dyDescent="0.2">
      <c r="A20" s="15">
        <v>323</v>
      </c>
      <c r="B20" s="12"/>
      <c r="C20" s="44" t="s">
        <v>62</v>
      </c>
      <c r="D20" s="49">
        <f>D21+D22+D23</f>
        <v>17910</v>
      </c>
      <c r="E20" s="49">
        <f>E21+E22+E23</f>
        <v>0</v>
      </c>
      <c r="F20" s="49">
        <f>F21+F22+F23</f>
        <v>1874</v>
      </c>
      <c r="G20" s="49">
        <f>G21+G22+G23</f>
        <v>2439</v>
      </c>
      <c r="H20" s="49">
        <f>H21+H22+H23</f>
        <v>22223</v>
      </c>
    </row>
    <row r="21" spans="1:8" s="1" customFormat="1" x14ac:dyDescent="0.2">
      <c r="A21" s="24">
        <v>3233</v>
      </c>
      <c r="B21" s="30"/>
      <c r="C21" s="44" t="s">
        <v>21</v>
      </c>
      <c r="D21" s="49">
        <v>16280</v>
      </c>
      <c r="E21" s="54">
        <v>0</v>
      </c>
      <c r="F21" s="54">
        <v>1874</v>
      </c>
      <c r="G21" s="54">
        <v>2439</v>
      </c>
      <c r="H21" s="54">
        <f>SUM(D21:G21)</f>
        <v>20593</v>
      </c>
    </row>
    <row r="22" spans="1:8" s="1" customFormat="1" x14ac:dyDescent="0.2">
      <c r="A22" s="24">
        <v>3237</v>
      </c>
      <c r="B22" s="30"/>
      <c r="C22" s="44" t="s">
        <v>9</v>
      </c>
      <c r="D22" s="49">
        <v>130</v>
      </c>
      <c r="E22" s="54">
        <v>0</v>
      </c>
      <c r="F22" s="54">
        <v>0</v>
      </c>
      <c r="G22" s="54">
        <v>0</v>
      </c>
      <c r="H22" s="54">
        <f t="shared" ref="H22:H23" si="1">SUM(D22:G22)</f>
        <v>130</v>
      </c>
    </row>
    <row r="23" spans="1:8" s="1" customFormat="1" ht="13.5" thickBot="1" x14ac:dyDescent="0.25">
      <c r="A23" s="25">
        <v>3238</v>
      </c>
      <c r="B23" s="31"/>
      <c r="C23" s="59" t="s">
        <v>22</v>
      </c>
      <c r="D23" s="50">
        <v>1500</v>
      </c>
      <c r="E23" s="54">
        <v>0</v>
      </c>
      <c r="F23" s="54">
        <v>0</v>
      </c>
      <c r="G23" s="54">
        <v>0</v>
      </c>
      <c r="H23" s="54">
        <f t="shared" si="1"/>
        <v>1500</v>
      </c>
    </row>
    <row r="24" spans="1:8" ht="13.5" thickBot="1" x14ac:dyDescent="0.25">
      <c r="A24" s="7" t="s">
        <v>28</v>
      </c>
      <c r="B24" s="8" t="s">
        <v>29</v>
      </c>
      <c r="C24" s="9"/>
      <c r="D24" s="47">
        <f>D25+D26+D27</f>
        <v>2281490</v>
      </c>
      <c r="E24" s="47">
        <f>E25+E26+E27</f>
        <v>192802</v>
      </c>
      <c r="F24" s="47">
        <f>F25+F26+F27</f>
        <v>44785</v>
      </c>
      <c r="G24" s="47">
        <f>G25+G26+G27</f>
        <v>24029</v>
      </c>
      <c r="H24" s="47">
        <f>H25+H26+H27</f>
        <v>2543106</v>
      </c>
    </row>
    <row r="25" spans="1:8" x14ac:dyDescent="0.2">
      <c r="A25" s="11">
        <v>35200</v>
      </c>
      <c r="B25" s="12"/>
      <c r="C25" s="10" t="s">
        <v>30</v>
      </c>
      <c r="D25" s="49">
        <v>594475</v>
      </c>
      <c r="E25" s="54">
        <v>0</v>
      </c>
      <c r="F25" s="54">
        <v>0</v>
      </c>
      <c r="G25" s="54">
        <v>0</v>
      </c>
      <c r="H25" s="54">
        <f>SUM(D25:G25)</f>
        <v>594475</v>
      </c>
    </row>
    <row r="26" spans="1:8" x14ac:dyDescent="0.2">
      <c r="A26" s="11">
        <v>35201</v>
      </c>
      <c r="B26" s="12"/>
      <c r="C26" s="13" t="s">
        <v>31</v>
      </c>
      <c r="D26" s="48">
        <v>1664531</v>
      </c>
      <c r="E26" s="54">
        <v>0</v>
      </c>
      <c r="F26" s="54">
        <v>0</v>
      </c>
      <c r="G26" s="54">
        <v>84029</v>
      </c>
      <c r="H26" s="54">
        <f t="shared" ref="H26:H27" si="2">SUM(D26:G26)</f>
        <v>1748560</v>
      </c>
    </row>
    <row r="27" spans="1:8" ht="13.5" thickBot="1" x14ac:dyDescent="0.25">
      <c r="A27" s="11">
        <v>3500</v>
      </c>
      <c r="B27" s="12"/>
      <c r="C27" s="13" t="s">
        <v>37</v>
      </c>
      <c r="D27" s="49">
        <v>22484</v>
      </c>
      <c r="E27" s="54">
        <v>192802</v>
      </c>
      <c r="F27" s="54">
        <v>44785</v>
      </c>
      <c r="G27" s="54">
        <v>-60000</v>
      </c>
      <c r="H27" s="54">
        <f t="shared" si="2"/>
        <v>200071</v>
      </c>
    </row>
    <row r="28" spans="1:8" ht="13.5" thickBot="1" x14ac:dyDescent="0.25">
      <c r="A28" s="7" t="s">
        <v>32</v>
      </c>
      <c r="B28" s="8" t="s">
        <v>33</v>
      </c>
      <c r="C28" s="9"/>
      <c r="D28" s="47">
        <f>D29+D30+D31</f>
        <v>49000</v>
      </c>
      <c r="E28" s="47">
        <f>E29+E30+E31</f>
        <v>0</v>
      </c>
      <c r="F28" s="47">
        <f>F29+F30+F31</f>
        <v>751</v>
      </c>
      <c r="G28" s="47">
        <f>G29+G30+G31</f>
        <v>0</v>
      </c>
      <c r="H28" s="47">
        <f>H29+H30+H31</f>
        <v>49751</v>
      </c>
    </row>
    <row r="29" spans="1:8" x14ac:dyDescent="0.2">
      <c r="A29" s="11" t="s">
        <v>89</v>
      </c>
      <c r="B29" s="12"/>
      <c r="C29" s="126" t="s">
        <v>87</v>
      </c>
      <c r="D29" s="52">
        <v>40000</v>
      </c>
      <c r="E29" s="54">
        <v>0</v>
      </c>
      <c r="F29" s="54">
        <v>0</v>
      </c>
      <c r="G29" s="54">
        <v>0</v>
      </c>
      <c r="H29" s="54">
        <f>SUM(D29:G29)</f>
        <v>40000</v>
      </c>
    </row>
    <row r="30" spans="1:8" x14ac:dyDescent="0.2">
      <c r="A30" s="11">
        <v>38254</v>
      </c>
      <c r="B30" s="12"/>
      <c r="C30" s="128" t="s">
        <v>88</v>
      </c>
      <c r="D30" s="52">
        <v>9000</v>
      </c>
      <c r="E30" s="54">
        <v>0</v>
      </c>
      <c r="F30" s="54">
        <v>0</v>
      </c>
      <c r="G30" s="54">
        <v>0</v>
      </c>
      <c r="H30" s="54">
        <f t="shared" ref="H30:H31" si="3">SUM(D30:G30)</f>
        <v>9000</v>
      </c>
    </row>
    <row r="31" spans="1:8" ht="26.25" thickBot="1" x14ac:dyDescent="0.25">
      <c r="A31" s="11" t="s">
        <v>136</v>
      </c>
      <c r="B31" s="12"/>
      <c r="C31" s="128" t="s">
        <v>135</v>
      </c>
      <c r="D31" s="52">
        <v>0</v>
      </c>
      <c r="E31" s="54">
        <v>0</v>
      </c>
      <c r="F31" s="54">
        <v>751</v>
      </c>
      <c r="G31" s="54">
        <v>0</v>
      </c>
      <c r="H31" s="54">
        <f t="shared" si="3"/>
        <v>751</v>
      </c>
    </row>
    <row r="32" spans="1:8" ht="13.5" thickBot="1" x14ac:dyDescent="0.25">
      <c r="A32" s="36"/>
      <c r="B32" s="38" t="s">
        <v>71</v>
      </c>
      <c r="C32" s="39"/>
      <c r="D32" s="53">
        <f>D33+D34+D35</f>
        <v>548204</v>
      </c>
      <c r="E32" s="53">
        <f>E33+E34+E35</f>
        <v>-23769</v>
      </c>
      <c r="F32" s="53">
        <f>F33+F34+F35</f>
        <v>4000</v>
      </c>
      <c r="G32" s="53">
        <f>G33+G34+G35</f>
        <v>-61687</v>
      </c>
      <c r="H32" s="53">
        <f>H33+H34+H35</f>
        <v>466748</v>
      </c>
    </row>
    <row r="33" spans="1:8" x14ac:dyDescent="0.2">
      <c r="A33" s="11">
        <v>381</v>
      </c>
      <c r="B33" s="12"/>
      <c r="C33" s="128" t="s">
        <v>72</v>
      </c>
      <c r="D33" s="48">
        <v>10000</v>
      </c>
      <c r="E33" s="54">
        <v>0</v>
      </c>
      <c r="F33" s="54">
        <v>0</v>
      </c>
      <c r="G33" s="54">
        <v>0</v>
      </c>
      <c r="H33" s="54">
        <f>SUM(D33:G33)</f>
        <v>10000</v>
      </c>
    </row>
    <row r="34" spans="1:8" ht="25.5" x14ac:dyDescent="0.2">
      <c r="A34" s="11">
        <v>3502</v>
      </c>
      <c r="B34" s="12"/>
      <c r="C34" s="128" t="s">
        <v>73</v>
      </c>
      <c r="D34" s="49">
        <v>538184</v>
      </c>
      <c r="E34" s="49">
        <v>-23769</v>
      </c>
      <c r="F34" s="49">
        <v>4000</v>
      </c>
      <c r="G34" s="49">
        <v>-61687</v>
      </c>
      <c r="H34" s="54">
        <f t="shared" ref="H34:H35" si="4">SUM(D34:G34)</f>
        <v>456728</v>
      </c>
    </row>
    <row r="35" spans="1:8" ht="13.5" thickBot="1" x14ac:dyDescent="0.25">
      <c r="A35" s="19">
        <v>655</v>
      </c>
      <c r="B35" s="18"/>
      <c r="C35" s="128" t="s">
        <v>74</v>
      </c>
      <c r="D35" s="54">
        <v>20</v>
      </c>
      <c r="E35" s="54">
        <v>0</v>
      </c>
      <c r="F35" s="54">
        <v>0</v>
      </c>
      <c r="G35" s="54">
        <v>0</v>
      </c>
      <c r="H35" s="54">
        <f t="shared" si="4"/>
        <v>20</v>
      </c>
    </row>
    <row r="36" spans="1:8" ht="13.5" thickBot="1" x14ac:dyDescent="0.25">
      <c r="A36" s="36"/>
      <c r="B36" s="38" t="s">
        <v>75</v>
      </c>
      <c r="C36" s="39"/>
      <c r="D36" s="53">
        <f>SUM(D37)</f>
        <v>1280650</v>
      </c>
      <c r="E36" s="53">
        <f>SUM(E37)</f>
        <v>-627650</v>
      </c>
      <c r="F36" s="53">
        <f>SUM(F37)</f>
        <v>0</v>
      </c>
      <c r="G36" s="53">
        <f>SUM(G37)</f>
        <v>0</v>
      </c>
      <c r="H36" s="53">
        <f>SUM(H37)</f>
        <v>653000</v>
      </c>
    </row>
    <row r="37" spans="1:8" ht="13.5" thickBot="1" x14ac:dyDescent="0.25">
      <c r="A37" s="29" t="s">
        <v>65</v>
      </c>
      <c r="B37" s="69"/>
      <c r="C37" s="12" t="s">
        <v>76</v>
      </c>
      <c r="D37" s="70">
        <v>1280650</v>
      </c>
      <c r="E37" s="54">
        <v>-627650</v>
      </c>
      <c r="F37" s="54">
        <v>0</v>
      </c>
      <c r="G37" s="54">
        <v>0</v>
      </c>
      <c r="H37" s="54">
        <f>SUM(D37:G37)</f>
        <v>653000</v>
      </c>
    </row>
    <row r="38" spans="1:8" ht="13.5" thickBot="1" x14ac:dyDescent="0.25">
      <c r="A38" s="41">
        <v>100</v>
      </c>
      <c r="B38" s="37" t="s">
        <v>77</v>
      </c>
      <c r="C38" s="40"/>
      <c r="D38" s="53">
        <v>306954</v>
      </c>
      <c r="E38" s="53">
        <v>13235</v>
      </c>
      <c r="F38" s="53">
        <v>13629</v>
      </c>
      <c r="G38" s="53">
        <v>0</v>
      </c>
      <c r="H38" s="53">
        <f>SUM(D38:G38)</f>
        <v>333818</v>
      </c>
    </row>
    <row r="39" spans="1:8" s="22" customFormat="1" ht="13.5" thickBot="1" x14ac:dyDescent="0.25">
      <c r="A39" s="77"/>
      <c r="B39" s="8" t="s">
        <v>78</v>
      </c>
      <c r="C39" s="9"/>
      <c r="D39" s="47">
        <f>D6+D32+D36+D38</f>
        <v>9402000</v>
      </c>
      <c r="E39" s="47">
        <f>E6+E32+E36+E38</f>
        <v>-445382</v>
      </c>
      <c r="F39" s="47">
        <f>F6+F32+F36+F38</f>
        <v>66393</v>
      </c>
      <c r="G39" s="47">
        <f>G6+G32+G36+G38</f>
        <v>-35219</v>
      </c>
      <c r="H39" s="47">
        <f>H6+H32+H36+H38</f>
        <v>8987792</v>
      </c>
    </row>
    <row r="40" spans="1:8" x14ac:dyDescent="0.2">
      <c r="A40" s="11"/>
      <c r="B40" s="12"/>
      <c r="C40" s="10"/>
      <c r="D40" s="96"/>
      <c r="E40" s="84"/>
      <c r="F40" s="84"/>
      <c r="G40" s="84"/>
      <c r="H40" s="122"/>
    </row>
    <row r="41" spans="1:8" ht="13.5" thickBot="1" x14ac:dyDescent="0.25">
      <c r="A41" s="11"/>
      <c r="B41" s="12"/>
      <c r="C41" s="10"/>
      <c r="D41" s="96"/>
      <c r="E41" s="84"/>
      <c r="F41" s="84"/>
      <c r="G41" s="84"/>
      <c r="H41" s="122"/>
    </row>
    <row r="42" spans="1:8" ht="13.5" thickBot="1" x14ac:dyDescent="0.25">
      <c r="A42" s="36"/>
      <c r="B42" s="37" t="s">
        <v>79</v>
      </c>
      <c r="C42" s="63"/>
      <c r="D42" s="64">
        <f>D43+D47</f>
        <v>6827158</v>
      </c>
      <c r="E42" s="64">
        <f>E43+E47</f>
        <v>85202</v>
      </c>
      <c r="F42" s="64">
        <f>F43+F47</f>
        <v>59193</v>
      </c>
      <c r="G42" s="64">
        <f>G43+G47</f>
        <v>87700</v>
      </c>
      <c r="H42" s="64">
        <f>H43+H47</f>
        <v>7059253</v>
      </c>
    </row>
    <row r="43" spans="1:8" ht="13.5" thickBot="1" x14ac:dyDescent="0.25">
      <c r="A43" s="16"/>
      <c r="B43" s="8" t="s">
        <v>35</v>
      </c>
      <c r="C43" s="9"/>
      <c r="D43" s="47">
        <f>D44+D45+D46</f>
        <v>447521</v>
      </c>
      <c r="E43" s="47">
        <f>E44+E45+E46</f>
        <v>4223</v>
      </c>
      <c r="F43" s="47">
        <f>F44+F45+F46</f>
        <v>6115</v>
      </c>
      <c r="G43" s="47">
        <f>G44+G45+G46</f>
        <v>24164</v>
      </c>
      <c r="H43" s="47">
        <f>H44+H45+H46</f>
        <v>482023</v>
      </c>
    </row>
    <row r="44" spans="1:8" ht="25.5" x14ac:dyDescent="0.2">
      <c r="A44" s="11">
        <v>413</v>
      </c>
      <c r="B44" s="12"/>
      <c r="C44" s="126" t="s">
        <v>36</v>
      </c>
      <c r="D44" s="49">
        <v>290904</v>
      </c>
      <c r="E44" s="54">
        <v>4223</v>
      </c>
      <c r="F44" s="54">
        <v>1758</v>
      </c>
      <c r="G44" s="54">
        <v>13110</v>
      </c>
      <c r="H44" s="54">
        <f>SUM(D44:G44)</f>
        <v>309995</v>
      </c>
    </row>
    <row r="45" spans="1:8" ht="25.5" x14ac:dyDescent="0.2">
      <c r="A45" s="11">
        <v>4500</v>
      </c>
      <c r="B45" s="12"/>
      <c r="C45" s="128" t="s">
        <v>37</v>
      </c>
      <c r="D45" s="49">
        <v>133215</v>
      </c>
      <c r="E45" s="54">
        <v>0</v>
      </c>
      <c r="F45" s="54">
        <v>4357</v>
      </c>
      <c r="G45" s="54">
        <v>11054</v>
      </c>
      <c r="H45" s="54">
        <f t="shared" ref="H45:H46" si="5">SUM(D45:G45)</f>
        <v>148626</v>
      </c>
    </row>
    <row r="46" spans="1:8" ht="13.5" thickBot="1" x14ac:dyDescent="0.25">
      <c r="A46" s="67">
        <v>452</v>
      </c>
      <c r="B46" s="68"/>
      <c r="C46" s="126" t="s">
        <v>38</v>
      </c>
      <c r="D46" s="48">
        <v>23402</v>
      </c>
      <c r="E46" s="54">
        <v>0</v>
      </c>
      <c r="F46" s="54">
        <v>0</v>
      </c>
      <c r="G46" s="54">
        <v>0</v>
      </c>
      <c r="H46" s="54">
        <f t="shared" si="5"/>
        <v>23402</v>
      </c>
    </row>
    <row r="47" spans="1:8" ht="13.5" thickBot="1" x14ac:dyDescent="0.25">
      <c r="A47" s="7"/>
      <c r="B47" s="8" t="s">
        <v>39</v>
      </c>
      <c r="C47" s="9"/>
      <c r="D47" s="47">
        <f>D48+D49+D50</f>
        <v>6379637</v>
      </c>
      <c r="E47" s="47">
        <f>E48+E49+E50</f>
        <v>80979</v>
      </c>
      <c r="F47" s="47">
        <f>F48+F49+F50</f>
        <v>53078</v>
      </c>
      <c r="G47" s="47">
        <f>G48+G49+G50</f>
        <v>63536</v>
      </c>
      <c r="H47" s="47">
        <f>H48+H49+H50</f>
        <v>6577230</v>
      </c>
    </row>
    <row r="48" spans="1:8" x14ac:dyDescent="0.2">
      <c r="A48" s="11">
        <v>50</v>
      </c>
      <c r="B48" s="12"/>
      <c r="C48" s="10" t="s">
        <v>5</v>
      </c>
      <c r="D48" s="49">
        <v>3929272</v>
      </c>
      <c r="E48" s="54">
        <v>95891</v>
      </c>
      <c r="F48" s="54">
        <v>17964</v>
      </c>
      <c r="G48" s="54">
        <v>30504</v>
      </c>
      <c r="H48" s="54">
        <f>SUM(D48:G48)</f>
        <v>4073631</v>
      </c>
    </row>
    <row r="49" spans="1:8" x14ac:dyDescent="0.2">
      <c r="A49" s="11">
        <v>55</v>
      </c>
      <c r="B49" s="12"/>
      <c r="C49" s="10" t="s">
        <v>6</v>
      </c>
      <c r="D49" s="49">
        <v>2434308</v>
      </c>
      <c r="E49" s="54">
        <v>-14912</v>
      </c>
      <c r="F49" s="54">
        <v>35114</v>
      </c>
      <c r="G49" s="54">
        <v>26432</v>
      </c>
      <c r="H49" s="54">
        <f t="shared" ref="H49" si="6">SUM(D49:G49)</f>
        <v>2480942</v>
      </c>
    </row>
    <row r="50" spans="1:8" ht="13.5" thickBot="1" x14ac:dyDescent="0.25">
      <c r="A50" s="11">
        <v>60</v>
      </c>
      <c r="B50" s="12"/>
      <c r="C50" s="10" t="s">
        <v>19</v>
      </c>
      <c r="D50" s="48">
        <v>16057</v>
      </c>
      <c r="E50" s="54">
        <v>0</v>
      </c>
      <c r="F50" s="54">
        <v>0</v>
      </c>
      <c r="G50" s="54">
        <v>6600</v>
      </c>
      <c r="H50" s="54">
        <f>SUM(D50:G50)</f>
        <v>22657</v>
      </c>
    </row>
    <row r="51" spans="1:8" ht="13.5" thickBot="1" x14ac:dyDescent="0.25">
      <c r="A51" s="36"/>
      <c r="B51" s="38" t="s">
        <v>80</v>
      </c>
      <c r="C51" s="39"/>
      <c r="D51" s="53">
        <f>D52+D53+D54</f>
        <v>2003816</v>
      </c>
      <c r="E51" s="53">
        <f>E52+E53+E54</f>
        <v>-530584</v>
      </c>
      <c r="F51" s="53">
        <f>F52+F53+F54</f>
        <v>7200</v>
      </c>
      <c r="G51" s="53">
        <f>G52+G53+G54</f>
        <v>-122919</v>
      </c>
      <c r="H51" s="53">
        <f>H52+H53+H54</f>
        <v>1357513</v>
      </c>
    </row>
    <row r="52" spans="1:8" x14ac:dyDescent="0.2">
      <c r="A52" s="11">
        <v>15</v>
      </c>
      <c r="B52" s="12"/>
      <c r="C52" s="128" t="s">
        <v>64</v>
      </c>
      <c r="D52" s="48">
        <v>1960190</v>
      </c>
      <c r="E52" s="54">
        <v>-600584</v>
      </c>
      <c r="F52" s="54">
        <v>7200</v>
      </c>
      <c r="G52" s="54">
        <v>-104719</v>
      </c>
      <c r="H52" s="54">
        <f>SUM(D52:G52)</f>
        <v>1262087</v>
      </c>
    </row>
    <row r="53" spans="1:8" ht="25.5" x14ac:dyDescent="0.2">
      <c r="A53" s="11">
        <v>4502</v>
      </c>
      <c r="B53" s="12"/>
      <c r="C53" s="128" t="s">
        <v>110</v>
      </c>
      <c r="D53" s="48">
        <v>23608</v>
      </c>
      <c r="E53" s="54">
        <v>70000</v>
      </c>
      <c r="F53" s="54">
        <v>0</v>
      </c>
      <c r="G53" s="54">
        <v>-18200</v>
      </c>
      <c r="H53" s="54">
        <f>SUM(D53:G53)</f>
        <v>75408</v>
      </c>
    </row>
    <row r="54" spans="1:8" ht="13.5" thickBot="1" x14ac:dyDescent="0.25">
      <c r="A54" s="11">
        <v>650</v>
      </c>
      <c r="B54" s="12"/>
      <c r="C54" s="128" t="s">
        <v>81</v>
      </c>
      <c r="D54" s="48">
        <v>20018</v>
      </c>
      <c r="E54" s="54">
        <v>0</v>
      </c>
      <c r="F54" s="54">
        <v>0</v>
      </c>
      <c r="G54" s="54">
        <v>0</v>
      </c>
      <c r="H54" s="54">
        <f>SUM(D54:G54)</f>
        <v>20018</v>
      </c>
    </row>
    <row r="55" spans="1:8" ht="13.5" thickBot="1" x14ac:dyDescent="0.25">
      <c r="A55" s="36"/>
      <c r="B55" s="38" t="s">
        <v>82</v>
      </c>
      <c r="C55" s="39"/>
      <c r="D55" s="53">
        <f>SUM(D56)</f>
        <v>571026</v>
      </c>
      <c r="E55" s="53">
        <f>SUM(E56)</f>
        <v>0</v>
      </c>
      <c r="F55" s="53">
        <f>SUM(F56)</f>
        <v>0</v>
      </c>
      <c r="G55" s="53">
        <f>SUM(G56)</f>
        <v>0</v>
      </c>
      <c r="H55" s="53">
        <f>SUM(H56)</f>
        <v>571026</v>
      </c>
    </row>
    <row r="56" spans="1:8" ht="13.5" thickBot="1" x14ac:dyDescent="0.25">
      <c r="A56" s="98" t="s">
        <v>66</v>
      </c>
      <c r="B56" s="85"/>
      <c r="C56" s="79" t="s">
        <v>83</v>
      </c>
      <c r="D56" s="100">
        <v>571026</v>
      </c>
      <c r="E56" s="54">
        <v>0</v>
      </c>
      <c r="F56" s="54">
        <v>0</v>
      </c>
      <c r="G56" s="54">
        <v>0</v>
      </c>
      <c r="H56" s="54">
        <f>SUM(D56:G56)</f>
        <v>571026</v>
      </c>
    </row>
    <row r="57" spans="1:8" ht="13.5" thickBot="1" x14ac:dyDescent="0.25">
      <c r="A57" s="77"/>
      <c r="B57" s="8" t="s">
        <v>84</v>
      </c>
      <c r="C57" s="9"/>
      <c r="D57" s="47">
        <f>D42+D51+D55</f>
        <v>9402000</v>
      </c>
      <c r="E57" s="47">
        <f>E42+E51+E55</f>
        <v>-445382</v>
      </c>
      <c r="F57" s="47">
        <f>F42+F51+F55</f>
        <v>66393</v>
      </c>
      <c r="G57" s="47">
        <f>G42+G51+G55</f>
        <v>-35219</v>
      </c>
      <c r="H57" s="47">
        <f>H42+H51+H55</f>
        <v>8987792</v>
      </c>
    </row>
    <row r="58" spans="1:8" x14ac:dyDescent="0.2">
      <c r="A58" s="99"/>
      <c r="B58" s="69"/>
      <c r="C58" s="12"/>
      <c r="D58" s="84"/>
    </row>
    <row r="59" spans="1:8" x14ac:dyDescent="0.2">
      <c r="A59" s="23"/>
      <c r="B59" s="26"/>
      <c r="C59" s="26"/>
    </row>
    <row r="60" spans="1:8" x14ac:dyDescent="0.2">
      <c r="A60" s="23"/>
      <c r="B60" s="26"/>
      <c r="C60" s="26"/>
    </row>
    <row r="61" spans="1:8" x14ac:dyDescent="0.2">
      <c r="A61" s="23"/>
      <c r="B61" s="26"/>
      <c r="C61" s="26"/>
    </row>
    <row r="62" spans="1:8" x14ac:dyDescent="0.2">
      <c r="A62" s="23"/>
      <c r="B62" s="26"/>
      <c r="C62" s="26"/>
    </row>
    <row r="63" spans="1:8" x14ac:dyDescent="0.2">
      <c r="A63" s="23"/>
      <c r="B63" s="26"/>
      <c r="C63" s="26"/>
    </row>
    <row r="64" spans="1:8" x14ac:dyDescent="0.2">
      <c r="A64" s="23"/>
      <c r="B64" s="26"/>
      <c r="C64" s="26"/>
    </row>
    <row r="65" spans="1:3" x14ac:dyDescent="0.2">
      <c r="A65" s="23"/>
      <c r="B65" s="26"/>
      <c r="C65" s="26"/>
    </row>
    <row r="66" spans="1:3" x14ac:dyDescent="0.2">
      <c r="A66" s="23"/>
      <c r="B66" s="26"/>
      <c r="C66" s="26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N52" sqref="M52:N52"/>
    </sheetView>
  </sheetViews>
  <sheetFormatPr defaultRowHeight="12.75" x14ac:dyDescent="0.2"/>
  <cols>
    <col min="1" max="1" width="7.5703125" style="1" customWidth="1"/>
    <col min="2" max="2" width="7" style="4" customWidth="1"/>
    <col min="3" max="3" width="27.140625" style="4" customWidth="1"/>
    <col min="4" max="4" width="11.7109375" style="4" customWidth="1"/>
    <col min="5" max="7" width="11.28515625" style="116" customWidth="1"/>
    <col min="8" max="8" width="12" style="116" customWidth="1"/>
    <col min="9" max="253" width="9.140625" style="4"/>
    <col min="254" max="254" width="8.42578125" style="4" customWidth="1"/>
    <col min="255" max="255" width="3.5703125" style="4" customWidth="1"/>
    <col min="256" max="256" width="47.5703125" style="4" customWidth="1"/>
    <col min="257" max="257" width="14" style="4" customWidth="1"/>
    <col min="258" max="258" width="13.28515625" style="4" customWidth="1"/>
    <col min="259" max="259" width="14.42578125" style="4" customWidth="1"/>
    <col min="260" max="260" width="10" style="4" customWidth="1"/>
    <col min="261" max="509" width="9.140625" style="4"/>
    <col min="510" max="510" width="8.42578125" style="4" customWidth="1"/>
    <col min="511" max="511" width="3.5703125" style="4" customWidth="1"/>
    <col min="512" max="512" width="47.5703125" style="4" customWidth="1"/>
    <col min="513" max="513" width="14" style="4" customWidth="1"/>
    <col min="514" max="514" width="13.28515625" style="4" customWidth="1"/>
    <col min="515" max="515" width="14.42578125" style="4" customWidth="1"/>
    <col min="516" max="516" width="10" style="4" customWidth="1"/>
    <col min="517" max="765" width="9.140625" style="4"/>
    <col min="766" max="766" width="8.42578125" style="4" customWidth="1"/>
    <col min="767" max="767" width="3.5703125" style="4" customWidth="1"/>
    <col min="768" max="768" width="47.5703125" style="4" customWidth="1"/>
    <col min="769" max="769" width="14" style="4" customWidth="1"/>
    <col min="770" max="770" width="13.28515625" style="4" customWidth="1"/>
    <col min="771" max="771" width="14.42578125" style="4" customWidth="1"/>
    <col min="772" max="772" width="10" style="4" customWidth="1"/>
    <col min="773" max="1021" width="9.140625" style="4"/>
    <col min="1022" max="1022" width="8.42578125" style="4" customWidth="1"/>
    <col min="1023" max="1023" width="3.5703125" style="4" customWidth="1"/>
    <col min="1024" max="1024" width="47.5703125" style="4" customWidth="1"/>
    <col min="1025" max="1025" width="14" style="4" customWidth="1"/>
    <col min="1026" max="1026" width="13.28515625" style="4" customWidth="1"/>
    <col min="1027" max="1027" width="14.42578125" style="4" customWidth="1"/>
    <col min="1028" max="1028" width="10" style="4" customWidth="1"/>
    <col min="1029" max="1277" width="9.140625" style="4"/>
    <col min="1278" max="1278" width="8.42578125" style="4" customWidth="1"/>
    <col min="1279" max="1279" width="3.5703125" style="4" customWidth="1"/>
    <col min="1280" max="1280" width="47.5703125" style="4" customWidth="1"/>
    <col min="1281" max="1281" width="14" style="4" customWidth="1"/>
    <col min="1282" max="1282" width="13.28515625" style="4" customWidth="1"/>
    <col min="1283" max="1283" width="14.42578125" style="4" customWidth="1"/>
    <col min="1284" max="1284" width="10" style="4" customWidth="1"/>
    <col min="1285" max="1533" width="9.140625" style="4"/>
    <col min="1534" max="1534" width="8.42578125" style="4" customWidth="1"/>
    <col min="1535" max="1535" width="3.5703125" style="4" customWidth="1"/>
    <col min="1536" max="1536" width="47.5703125" style="4" customWidth="1"/>
    <col min="1537" max="1537" width="14" style="4" customWidth="1"/>
    <col min="1538" max="1538" width="13.28515625" style="4" customWidth="1"/>
    <col min="1539" max="1539" width="14.42578125" style="4" customWidth="1"/>
    <col min="1540" max="1540" width="10" style="4" customWidth="1"/>
    <col min="1541" max="1789" width="9.140625" style="4"/>
    <col min="1790" max="1790" width="8.42578125" style="4" customWidth="1"/>
    <col min="1791" max="1791" width="3.5703125" style="4" customWidth="1"/>
    <col min="1792" max="1792" width="47.5703125" style="4" customWidth="1"/>
    <col min="1793" max="1793" width="14" style="4" customWidth="1"/>
    <col min="1794" max="1794" width="13.28515625" style="4" customWidth="1"/>
    <col min="1795" max="1795" width="14.42578125" style="4" customWidth="1"/>
    <col min="1796" max="1796" width="10" style="4" customWidth="1"/>
    <col min="1797" max="2045" width="9.140625" style="4"/>
    <col min="2046" max="2046" width="8.42578125" style="4" customWidth="1"/>
    <col min="2047" max="2047" width="3.5703125" style="4" customWidth="1"/>
    <col min="2048" max="2048" width="47.5703125" style="4" customWidth="1"/>
    <col min="2049" max="2049" width="14" style="4" customWidth="1"/>
    <col min="2050" max="2050" width="13.28515625" style="4" customWidth="1"/>
    <col min="2051" max="2051" width="14.42578125" style="4" customWidth="1"/>
    <col min="2052" max="2052" width="10" style="4" customWidth="1"/>
    <col min="2053" max="2301" width="9.140625" style="4"/>
    <col min="2302" max="2302" width="8.42578125" style="4" customWidth="1"/>
    <col min="2303" max="2303" width="3.5703125" style="4" customWidth="1"/>
    <col min="2304" max="2304" width="47.5703125" style="4" customWidth="1"/>
    <col min="2305" max="2305" width="14" style="4" customWidth="1"/>
    <col min="2306" max="2306" width="13.28515625" style="4" customWidth="1"/>
    <col min="2307" max="2307" width="14.42578125" style="4" customWidth="1"/>
    <col min="2308" max="2308" width="10" style="4" customWidth="1"/>
    <col min="2309" max="2557" width="9.140625" style="4"/>
    <col min="2558" max="2558" width="8.42578125" style="4" customWidth="1"/>
    <col min="2559" max="2559" width="3.5703125" style="4" customWidth="1"/>
    <col min="2560" max="2560" width="47.5703125" style="4" customWidth="1"/>
    <col min="2561" max="2561" width="14" style="4" customWidth="1"/>
    <col min="2562" max="2562" width="13.28515625" style="4" customWidth="1"/>
    <col min="2563" max="2563" width="14.42578125" style="4" customWidth="1"/>
    <col min="2564" max="2564" width="10" style="4" customWidth="1"/>
    <col min="2565" max="2813" width="9.140625" style="4"/>
    <col min="2814" max="2814" width="8.42578125" style="4" customWidth="1"/>
    <col min="2815" max="2815" width="3.5703125" style="4" customWidth="1"/>
    <col min="2816" max="2816" width="47.5703125" style="4" customWidth="1"/>
    <col min="2817" max="2817" width="14" style="4" customWidth="1"/>
    <col min="2818" max="2818" width="13.28515625" style="4" customWidth="1"/>
    <col min="2819" max="2819" width="14.42578125" style="4" customWidth="1"/>
    <col min="2820" max="2820" width="10" style="4" customWidth="1"/>
    <col min="2821" max="3069" width="9.140625" style="4"/>
    <col min="3070" max="3070" width="8.42578125" style="4" customWidth="1"/>
    <col min="3071" max="3071" width="3.5703125" style="4" customWidth="1"/>
    <col min="3072" max="3072" width="47.5703125" style="4" customWidth="1"/>
    <col min="3073" max="3073" width="14" style="4" customWidth="1"/>
    <col min="3074" max="3074" width="13.28515625" style="4" customWidth="1"/>
    <col min="3075" max="3075" width="14.42578125" style="4" customWidth="1"/>
    <col min="3076" max="3076" width="10" style="4" customWidth="1"/>
    <col min="3077" max="3325" width="9.140625" style="4"/>
    <col min="3326" max="3326" width="8.42578125" style="4" customWidth="1"/>
    <col min="3327" max="3327" width="3.5703125" style="4" customWidth="1"/>
    <col min="3328" max="3328" width="47.5703125" style="4" customWidth="1"/>
    <col min="3329" max="3329" width="14" style="4" customWidth="1"/>
    <col min="3330" max="3330" width="13.28515625" style="4" customWidth="1"/>
    <col min="3331" max="3331" width="14.42578125" style="4" customWidth="1"/>
    <col min="3332" max="3332" width="10" style="4" customWidth="1"/>
    <col min="3333" max="3581" width="9.140625" style="4"/>
    <col min="3582" max="3582" width="8.42578125" style="4" customWidth="1"/>
    <col min="3583" max="3583" width="3.5703125" style="4" customWidth="1"/>
    <col min="3584" max="3584" width="47.5703125" style="4" customWidth="1"/>
    <col min="3585" max="3585" width="14" style="4" customWidth="1"/>
    <col min="3586" max="3586" width="13.28515625" style="4" customWidth="1"/>
    <col min="3587" max="3587" width="14.42578125" style="4" customWidth="1"/>
    <col min="3588" max="3588" width="10" style="4" customWidth="1"/>
    <col min="3589" max="3837" width="9.140625" style="4"/>
    <col min="3838" max="3838" width="8.42578125" style="4" customWidth="1"/>
    <col min="3839" max="3839" width="3.5703125" style="4" customWidth="1"/>
    <col min="3840" max="3840" width="47.5703125" style="4" customWidth="1"/>
    <col min="3841" max="3841" width="14" style="4" customWidth="1"/>
    <col min="3842" max="3842" width="13.28515625" style="4" customWidth="1"/>
    <col min="3843" max="3843" width="14.42578125" style="4" customWidth="1"/>
    <col min="3844" max="3844" width="10" style="4" customWidth="1"/>
    <col min="3845" max="4093" width="9.140625" style="4"/>
    <col min="4094" max="4094" width="8.42578125" style="4" customWidth="1"/>
    <col min="4095" max="4095" width="3.5703125" style="4" customWidth="1"/>
    <col min="4096" max="4096" width="47.5703125" style="4" customWidth="1"/>
    <col min="4097" max="4097" width="14" style="4" customWidth="1"/>
    <col min="4098" max="4098" width="13.28515625" style="4" customWidth="1"/>
    <col min="4099" max="4099" width="14.42578125" style="4" customWidth="1"/>
    <col min="4100" max="4100" width="10" style="4" customWidth="1"/>
    <col min="4101" max="4349" width="9.140625" style="4"/>
    <col min="4350" max="4350" width="8.42578125" style="4" customWidth="1"/>
    <col min="4351" max="4351" width="3.5703125" style="4" customWidth="1"/>
    <col min="4352" max="4352" width="47.5703125" style="4" customWidth="1"/>
    <col min="4353" max="4353" width="14" style="4" customWidth="1"/>
    <col min="4354" max="4354" width="13.28515625" style="4" customWidth="1"/>
    <col min="4355" max="4355" width="14.42578125" style="4" customWidth="1"/>
    <col min="4356" max="4356" width="10" style="4" customWidth="1"/>
    <col min="4357" max="4605" width="9.140625" style="4"/>
    <col min="4606" max="4606" width="8.42578125" style="4" customWidth="1"/>
    <col min="4607" max="4607" width="3.5703125" style="4" customWidth="1"/>
    <col min="4608" max="4608" width="47.5703125" style="4" customWidth="1"/>
    <col min="4609" max="4609" width="14" style="4" customWidth="1"/>
    <col min="4610" max="4610" width="13.28515625" style="4" customWidth="1"/>
    <col min="4611" max="4611" width="14.42578125" style="4" customWidth="1"/>
    <col min="4612" max="4612" width="10" style="4" customWidth="1"/>
    <col min="4613" max="4861" width="9.140625" style="4"/>
    <col min="4862" max="4862" width="8.42578125" style="4" customWidth="1"/>
    <col min="4863" max="4863" width="3.5703125" style="4" customWidth="1"/>
    <col min="4864" max="4864" width="47.5703125" style="4" customWidth="1"/>
    <col min="4865" max="4865" width="14" style="4" customWidth="1"/>
    <col min="4866" max="4866" width="13.28515625" style="4" customWidth="1"/>
    <col min="4867" max="4867" width="14.42578125" style="4" customWidth="1"/>
    <col min="4868" max="4868" width="10" style="4" customWidth="1"/>
    <col min="4869" max="5117" width="9.140625" style="4"/>
    <col min="5118" max="5118" width="8.42578125" style="4" customWidth="1"/>
    <col min="5119" max="5119" width="3.5703125" style="4" customWidth="1"/>
    <col min="5120" max="5120" width="47.5703125" style="4" customWidth="1"/>
    <col min="5121" max="5121" width="14" style="4" customWidth="1"/>
    <col min="5122" max="5122" width="13.28515625" style="4" customWidth="1"/>
    <col min="5123" max="5123" width="14.42578125" style="4" customWidth="1"/>
    <col min="5124" max="5124" width="10" style="4" customWidth="1"/>
    <col min="5125" max="5373" width="9.140625" style="4"/>
    <col min="5374" max="5374" width="8.42578125" style="4" customWidth="1"/>
    <col min="5375" max="5375" width="3.5703125" style="4" customWidth="1"/>
    <col min="5376" max="5376" width="47.5703125" style="4" customWidth="1"/>
    <col min="5377" max="5377" width="14" style="4" customWidth="1"/>
    <col min="5378" max="5378" width="13.28515625" style="4" customWidth="1"/>
    <col min="5379" max="5379" width="14.42578125" style="4" customWidth="1"/>
    <col min="5380" max="5380" width="10" style="4" customWidth="1"/>
    <col min="5381" max="5629" width="9.140625" style="4"/>
    <col min="5630" max="5630" width="8.42578125" style="4" customWidth="1"/>
    <col min="5631" max="5631" width="3.5703125" style="4" customWidth="1"/>
    <col min="5632" max="5632" width="47.5703125" style="4" customWidth="1"/>
    <col min="5633" max="5633" width="14" style="4" customWidth="1"/>
    <col min="5634" max="5634" width="13.28515625" style="4" customWidth="1"/>
    <col min="5635" max="5635" width="14.42578125" style="4" customWidth="1"/>
    <col min="5636" max="5636" width="10" style="4" customWidth="1"/>
    <col min="5637" max="5885" width="9.140625" style="4"/>
    <col min="5886" max="5886" width="8.42578125" style="4" customWidth="1"/>
    <col min="5887" max="5887" width="3.5703125" style="4" customWidth="1"/>
    <col min="5888" max="5888" width="47.5703125" style="4" customWidth="1"/>
    <col min="5889" max="5889" width="14" style="4" customWidth="1"/>
    <col min="5890" max="5890" width="13.28515625" style="4" customWidth="1"/>
    <col min="5891" max="5891" width="14.42578125" style="4" customWidth="1"/>
    <col min="5892" max="5892" width="10" style="4" customWidth="1"/>
    <col min="5893" max="6141" width="9.140625" style="4"/>
    <col min="6142" max="6142" width="8.42578125" style="4" customWidth="1"/>
    <col min="6143" max="6143" width="3.5703125" style="4" customWidth="1"/>
    <col min="6144" max="6144" width="47.5703125" style="4" customWidth="1"/>
    <col min="6145" max="6145" width="14" style="4" customWidth="1"/>
    <col min="6146" max="6146" width="13.28515625" style="4" customWidth="1"/>
    <col min="6147" max="6147" width="14.42578125" style="4" customWidth="1"/>
    <col min="6148" max="6148" width="10" style="4" customWidth="1"/>
    <col min="6149" max="6397" width="9.140625" style="4"/>
    <col min="6398" max="6398" width="8.42578125" style="4" customWidth="1"/>
    <col min="6399" max="6399" width="3.5703125" style="4" customWidth="1"/>
    <col min="6400" max="6400" width="47.5703125" style="4" customWidth="1"/>
    <col min="6401" max="6401" width="14" style="4" customWidth="1"/>
    <col min="6402" max="6402" width="13.28515625" style="4" customWidth="1"/>
    <col min="6403" max="6403" width="14.42578125" style="4" customWidth="1"/>
    <col min="6404" max="6404" width="10" style="4" customWidth="1"/>
    <col min="6405" max="6653" width="9.140625" style="4"/>
    <col min="6654" max="6654" width="8.42578125" style="4" customWidth="1"/>
    <col min="6655" max="6655" width="3.5703125" style="4" customWidth="1"/>
    <col min="6656" max="6656" width="47.5703125" style="4" customWidth="1"/>
    <col min="6657" max="6657" width="14" style="4" customWidth="1"/>
    <col min="6658" max="6658" width="13.28515625" style="4" customWidth="1"/>
    <col min="6659" max="6659" width="14.42578125" style="4" customWidth="1"/>
    <col min="6660" max="6660" width="10" style="4" customWidth="1"/>
    <col min="6661" max="6909" width="9.140625" style="4"/>
    <col min="6910" max="6910" width="8.42578125" style="4" customWidth="1"/>
    <col min="6911" max="6911" width="3.5703125" style="4" customWidth="1"/>
    <col min="6912" max="6912" width="47.5703125" style="4" customWidth="1"/>
    <col min="6913" max="6913" width="14" style="4" customWidth="1"/>
    <col min="6914" max="6914" width="13.28515625" style="4" customWidth="1"/>
    <col min="6915" max="6915" width="14.42578125" style="4" customWidth="1"/>
    <col min="6916" max="6916" width="10" style="4" customWidth="1"/>
    <col min="6917" max="7165" width="9.140625" style="4"/>
    <col min="7166" max="7166" width="8.42578125" style="4" customWidth="1"/>
    <col min="7167" max="7167" width="3.5703125" style="4" customWidth="1"/>
    <col min="7168" max="7168" width="47.5703125" style="4" customWidth="1"/>
    <col min="7169" max="7169" width="14" style="4" customWidth="1"/>
    <col min="7170" max="7170" width="13.28515625" style="4" customWidth="1"/>
    <col min="7171" max="7171" width="14.42578125" style="4" customWidth="1"/>
    <col min="7172" max="7172" width="10" style="4" customWidth="1"/>
    <col min="7173" max="7421" width="9.140625" style="4"/>
    <col min="7422" max="7422" width="8.42578125" style="4" customWidth="1"/>
    <col min="7423" max="7423" width="3.5703125" style="4" customWidth="1"/>
    <col min="7424" max="7424" width="47.5703125" style="4" customWidth="1"/>
    <col min="7425" max="7425" width="14" style="4" customWidth="1"/>
    <col min="7426" max="7426" width="13.28515625" style="4" customWidth="1"/>
    <col min="7427" max="7427" width="14.42578125" style="4" customWidth="1"/>
    <col min="7428" max="7428" width="10" style="4" customWidth="1"/>
    <col min="7429" max="7677" width="9.140625" style="4"/>
    <col min="7678" max="7678" width="8.42578125" style="4" customWidth="1"/>
    <col min="7679" max="7679" width="3.5703125" style="4" customWidth="1"/>
    <col min="7680" max="7680" width="47.5703125" style="4" customWidth="1"/>
    <col min="7681" max="7681" width="14" style="4" customWidth="1"/>
    <col min="7682" max="7682" width="13.28515625" style="4" customWidth="1"/>
    <col min="7683" max="7683" width="14.42578125" style="4" customWidth="1"/>
    <col min="7684" max="7684" width="10" style="4" customWidth="1"/>
    <col min="7685" max="7933" width="9.140625" style="4"/>
    <col min="7934" max="7934" width="8.42578125" style="4" customWidth="1"/>
    <col min="7935" max="7935" width="3.5703125" style="4" customWidth="1"/>
    <col min="7936" max="7936" width="47.5703125" style="4" customWidth="1"/>
    <col min="7937" max="7937" width="14" style="4" customWidth="1"/>
    <col min="7938" max="7938" width="13.28515625" style="4" customWidth="1"/>
    <col min="7939" max="7939" width="14.42578125" style="4" customWidth="1"/>
    <col min="7940" max="7940" width="10" style="4" customWidth="1"/>
    <col min="7941" max="8189" width="9.140625" style="4"/>
    <col min="8190" max="8190" width="8.42578125" style="4" customWidth="1"/>
    <col min="8191" max="8191" width="3.5703125" style="4" customWidth="1"/>
    <col min="8192" max="8192" width="47.5703125" style="4" customWidth="1"/>
    <col min="8193" max="8193" width="14" style="4" customWidth="1"/>
    <col min="8194" max="8194" width="13.28515625" style="4" customWidth="1"/>
    <col min="8195" max="8195" width="14.42578125" style="4" customWidth="1"/>
    <col min="8196" max="8196" width="10" style="4" customWidth="1"/>
    <col min="8197" max="8445" width="9.140625" style="4"/>
    <col min="8446" max="8446" width="8.42578125" style="4" customWidth="1"/>
    <col min="8447" max="8447" width="3.5703125" style="4" customWidth="1"/>
    <col min="8448" max="8448" width="47.5703125" style="4" customWidth="1"/>
    <col min="8449" max="8449" width="14" style="4" customWidth="1"/>
    <col min="8450" max="8450" width="13.28515625" style="4" customWidth="1"/>
    <col min="8451" max="8451" width="14.42578125" style="4" customWidth="1"/>
    <col min="8452" max="8452" width="10" style="4" customWidth="1"/>
    <col min="8453" max="8701" width="9.140625" style="4"/>
    <col min="8702" max="8702" width="8.42578125" style="4" customWidth="1"/>
    <col min="8703" max="8703" width="3.5703125" style="4" customWidth="1"/>
    <col min="8704" max="8704" width="47.5703125" style="4" customWidth="1"/>
    <col min="8705" max="8705" width="14" style="4" customWidth="1"/>
    <col min="8706" max="8706" width="13.28515625" style="4" customWidth="1"/>
    <col min="8707" max="8707" width="14.42578125" style="4" customWidth="1"/>
    <col min="8708" max="8708" width="10" style="4" customWidth="1"/>
    <col min="8709" max="8957" width="9.140625" style="4"/>
    <col min="8958" max="8958" width="8.42578125" style="4" customWidth="1"/>
    <col min="8959" max="8959" width="3.5703125" style="4" customWidth="1"/>
    <col min="8960" max="8960" width="47.5703125" style="4" customWidth="1"/>
    <col min="8961" max="8961" width="14" style="4" customWidth="1"/>
    <col min="8962" max="8962" width="13.28515625" style="4" customWidth="1"/>
    <col min="8963" max="8963" width="14.42578125" style="4" customWidth="1"/>
    <col min="8964" max="8964" width="10" style="4" customWidth="1"/>
    <col min="8965" max="9213" width="9.140625" style="4"/>
    <col min="9214" max="9214" width="8.42578125" style="4" customWidth="1"/>
    <col min="9215" max="9215" width="3.5703125" style="4" customWidth="1"/>
    <col min="9216" max="9216" width="47.5703125" style="4" customWidth="1"/>
    <col min="9217" max="9217" width="14" style="4" customWidth="1"/>
    <col min="9218" max="9218" width="13.28515625" style="4" customWidth="1"/>
    <col min="9219" max="9219" width="14.42578125" style="4" customWidth="1"/>
    <col min="9220" max="9220" width="10" style="4" customWidth="1"/>
    <col min="9221" max="9469" width="9.140625" style="4"/>
    <col min="9470" max="9470" width="8.42578125" style="4" customWidth="1"/>
    <col min="9471" max="9471" width="3.5703125" style="4" customWidth="1"/>
    <col min="9472" max="9472" width="47.5703125" style="4" customWidth="1"/>
    <col min="9473" max="9473" width="14" style="4" customWidth="1"/>
    <col min="9474" max="9474" width="13.28515625" style="4" customWidth="1"/>
    <col min="9475" max="9475" width="14.42578125" style="4" customWidth="1"/>
    <col min="9476" max="9476" width="10" style="4" customWidth="1"/>
    <col min="9477" max="9725" width="9.140625" style="4"/>
    <col min="9726" max="9726" width="8.42578125" style="4" customWidth="1"/>
    <col min="9727" max="9727" width="3.5703125" style="4" customWidth="1"/>
    <col min="9728" max="9728" width="47.5703125" style="4" customWidth="1"/>
    <col min="9729" max="9729" width="14" style="4" customWidth="1"/>
    <col min="9730" max="9730" width="13.28515625" style="4" customWidth="1"/>
    <col min="9731" max="9731" width="14.42578125" style="4" customWidth="1"/>
    <col min="9732" max="9732" width="10" style="4" customWidth="1"/>
    <col min="9733" max="9981" width="9.140625" style="4"/>
    <col min="9982" max="9982" width="8.42578125" style="4" customWidth="1"/>
    <col min="9983" max="9983" width="3.5703125" style="4" customWidth="1"/>
    <col min="9984" max="9984" width="47.5703125" style="4" customWidth="1"/>
    <col min="9985" max="9985" width="14" style="4" customWidth="1"/>
    <col min="9986" max="9986" width="13.28515625" style="4" customWidth="1"/>
    <col min="9987" max="9987" width="14.42578125" style="4" customWidth="1"/>
    <col min="9988" max="9988" width="10" style="4" customWidth="1"/>
    <col min="9989" max="10237" width="9.140625" style="4"/>
    <col min="10238" max="10238" width="8.42578125" style="4" customWidth="1"/>
    <col min="10239" max="10239" width="3.5703125" style="4" customWidth="1"/>
    <col min="10240" max="10240" width="47.5703125" style="4" customWidth="1"/>
    <col min="10241" max="10241" width="14" style="4" customWidth="1"/>
    <col min="10242" max="10242" width="13.28515625" style="4" customWidth="1"/>
    <col min="10243" max="10243" width="14.42578125" style="4" customWidth="1"/>
    <col min="10244" max="10244" width="10" style="4" customWidth="1"/>
    <col min="10245" max="10493" width="9.140625" style="4"/>
    <col min="10494" max="10494" width="8.42578125" style="4" customWidth="1"/>
    <col min="10495" max="10495" width="3.5703125" style="4" customWidth="1"/>
    <col min="10496" max="10496" width="47.5703125" style="4" customWidth="1"/>
    <col min="10497" max="10497" width="14" style="4" customWidth="1"/>
    <col min="10498" max="10498" width="13.28515625" style="4" customWidth="1"/>
    <col min="10499" max="10499" width="14.42578125" style="4" customWidth="1"/>
    <col min="10500" max="10500" width="10" style="4" customWidth="1"/>
    <col min="10501" max="10749" width="9.140625" style="4"/>
    <col min="10750" max="10750" width="8.42578125" style="4" customWidth="1"/>
    <col min="10751" max="10751" width="3.5703125" style="4" customWidth="1"/>
    <col min="10752" max="10752" width="47.5703125" style="4" customWidth="1"/>
    <col min="10753" max="10753" width="14" style="4" customWidth="1"/>
    <col min="10754" max="10754" width="13.28515625" style="4" customWidth="1"/>
    <col min="10755" max="10755" width="14.42578125" style="4" customWidth="1"/>
    <col min="10756" max="10756" width="10" style="4" customWidth="1"/>
    <col min="10757" max="11005" width="9.140625" style="4"/>
    <col min="11006" max="11006" width="8.42578125" style="4" customWidth="1"/>
    <col min="11007" max="11007" width="3.5703125" style="4" customWidth="1"/>
    <col min="11008" max="11008" width="47.5703125" style="4" customWidth="1"/>
    <col min="11009" max="11009" width="14" style="4" customWidth="1"/>
    <col min="11010" max="11010" width="13.28515625" style="4" customWidth="1"/>
    <col min="11011" max="11011" width="14.42578125" style="4" customWidth="1"/>
    <col min="11012" max="11012" width="10" style="4" customWidth="1"/>
    <col min="11013" max="11261" width="9.140625" style="4"/>
    <col min="11262" max="11262" width="8.42578125" style="4" customWidth="1"/>
    <col min="11263" max="11263" width="3.5703125" style="4" customWidth="1"/>
    <col min="11264" max="11264" width="47.5703125" style="4" customWidth="1"/>
    <col min="11265" max="11265" width="14" style="4" customWidth="1"/>
    <col min="11266" max="11266" width="13.28515625" style="4" customWidth="1"/>
    <col min="11267" max="11267" width="14.42578125" style="4" customWidth="1"/>
    <col min="11268" max="11268" width="10" style="4" customWidth="1"/>
    <col min="11269" max="11517" width="9.140625" style="4"/>
    <col min="11518" max="11518" width="8.42578125" style="4" customWidth="1"/>
    <col min="11519" max="11519" width="3.5703125" style="4" customWidth="1"/>
    <col min="11520" max="11520" width="47.5703125" style="4" customWidth="1"/>
    <col min="11521" max="11521" width="14" style="4" customWidth="1"/>
    <col min="11522" max="11522" width="13.28515625" style="4" customWidth="1"/>
    <col min="11523" max="11523" width="14.42578125" style="4" customWidth="1"/>
    <col min="11524" max="11524" width="10" style="4" customWidth="1"/>
    <col min="11525" max="11773" width="9.140625" style="4"/>
    <col min="11774" max="11774" width="8.42578125" style="4" customWidth="1"/>
    <col min="11775" max="11775" width="3.5703125" style="4" customWidth="1"/>
    <col min="11776" max="11776" width="47.5703125" style="4" customWidth="1"/>
    <col min="11777" max="11777" width="14" style="4" customWidth="1"/>
    <col min="11778" max="11778" width="13.28515625" style="4" customWidth="1"/>
    <col min="11779" max="11779" width="14.42578125" style="4" customWidth="1"/>
    <col min="11780" max="11780" width="10" style="4" customWidth="1"/>
    <col min="11781" max="12029" width="9.140625" style="4"/>
    <col min="12030" max="12030" width="8.42578125" style="4" customWidth="1"/>
    <col min="12031" max="12031" width="3.5703125" style="4" customWidth="1"/>
    <col min="12032" max="12032" width="47.5703125" style="4" customWidth="1"/>
    <col min="12033" max="12033" width="14" style="4" customWidth="1"/>
    <col min="12034" max="12034" width="13.28515625" style="4" customWidth="1"/>
    <col min="12035" max="12035" width="14.42578125" style="4" customWidth="1"/>
    <col min="12036" max="12036" width="10" style="4" customWidth="1"/>
    <col min="12037" max="12285" width="9.140625" style="4"/>
    <col min="12286" max="12286" width="8.42578125" style="4" customWidth="1"/>
    <col min="12287" max="12287" width="3.5703125" style="4" customWidth="1"/>
    <col min="12288" max="12288" width="47.5703125" style="4" customWidth="1"/>
    <col min="12289" max="12289" width="14" style="4" customWidth="1"/>
    <col min="12290" max="12290" width="13.28515625" style="4" customWidth="1"/>
    <col min="12291" max="12291" width="14.42578125" style="4" customWidth="1"/>
    <col min="12292" max="12292" width="10" style="4" customWidth="1"/>
    <col min="12293" max="12541" width="9.140625" style="4"/>
    <col min="12542" max="12542" width="8.42578125" style="4" customWidth="1"/>
    <col min="12543" max="12543" width="3.5703125" style="4" customWidth="1"/>
    <col min="12544" max="12544" width="47.5703125" style="4" customWidth="1"/>
    <col min="12545" max="12545" width="14" style="4" customWidth="1"/>
    <col min="12546" max="12546" width="13.28515625" style="4" customWidth="1"/>
    <col min="12547" max="12547" width="14.42578125" style="4" customWidth="1"/>
    <col min="12548" max="12548" width="10" style="4" customWidth="1"/>
    <col min="12549" max="12797" width="9.140625" style="4"/>
    <col min="12798" max="12798" width="8.42578125" style="4" customWidth="1"/>
    <col min="12799" max="12799" width="3.5703125" style="4" customWidth="1"/>
    <col min="12800" max="12800" width="47.5703125" style="4" customWidth="1"/>
    <col min="12801" max="12801" width="14" style="4" customWidth="1"/>
    <col min="12802" max="12802" width="13.28515625" style="4" customWidth="1"/>
    <col min="12803" max="12803" width="14.42578125" style="4" customWidth="1"/>
    <col min="12804" max="12804" width="10" style="4" customWidth="1"/>
    <col min="12805" max="13053" width="9.140625" style="4"/>
    <col min="13054" max="13054" width="8.42578125" style="4" customWidth="1"/>
    <col min="13055" max="13055" width="3.5703125" style="4" customWidth="1"/>
    <col min="13056" max="13056" width="47.5703125" style="4" customWidth="1"/>
    <col min="13057" max="13057" width="14" style="4" customWidth="1"/>
    <col min="13058" max="13058" width="13.28515625" style="4" customWidth="1"/>
    <col min="13059" max="13059" width="14.42578125" style="4" customWidth="1"/>
    <col min="13060" max="13060" width="10" style="4" customWidth="1"/>
    <col min="13061" max="13309" width="9.140625" style="4"/>
    <col min="13310" max="13310" width="8.42578125" style="4" customWidth="1"/>
    <col min="13311" max="13311" width="3.5703125" style="4" customWidth="1"/>
    <col min="13312" max="13312" width="47.5703125" style="4" customWidth="1"/>
    <col min="13313" max="13313" width="14" style="4" customWidth="1"/>
    <col min="13314" max="13314" width="13.28515625" style="4" customWidth="1"/>
    <col min="13315" max="13315" width="14.42578125" style="4" customWidth="1"/>
    <col min="13316" max="13316" width="10" style="4" customWidth="1"/>
    <col min="13317" max="13565" width="9.140625" style="4"/>
    <col min="13566" max="13566" width="8.42578125" style="4" customWidth="1"/>
    <col min="13567" max="13567" width="3.5703125" style="4" customWidth="1"/>
    <col min="13568" max="13568" width="47.5703125" style="4" customWidth="1"/>
    <col min="13569" max="13569" width="14" style="4" customWidth="1"/>
    <col min="13570" max="13570" width="13.28515625" style="4" customWidth="1"/>
    <col min="13571" max="13571" width="14.42578125" style="4" customWidth="1"/>
    <col min="13572" max="13572" width="10" style="4" customWidth="1"/>
    <col min="13573" max="13821" width="9.140625" style="4"/>
    <col min="13822" max="13822" width="8.42578125" style="4" customWidth="1"/>
    <col min="13823" max="13823" width="3.5703125" style="4" customWidth="1"/>
    <col min="13824" max="13824" width="47.5703125" style="4" customWidth="1"/>
    <col min="13825" max="13825" width="14" style="4" customWidth="1"/>
    <col min="13826" max="13826" width="13.28515625" style="4" customWidth="1"/>
    <col min="13827" max="13827" width="14.42578125" style="4" customWidth="1"/>
    <col min="13828" max="13828" width="10" style="4" customWidth="1"/>
    <col min="13829" max="14077" width="9.140625" style="4"/>
    <col min="14078" max="14078" width="8.42578125" style="4" customWidth="1"/>
    <col min="14079" max="14079" width="3.5703125" style="4" customWidth="1"/>
    <col min="14080" max="14080" width="47.5703125" style="4" customWidth="1"/>
    <col min="14081" max="14081" width="14" style="4" customWidth="1"/>
    <col min="14082" max="14082" width="13.28515625" style="4" customWidth="1"/>
    <col min="14083" max="14083" width="14.42578125" style="4" customWidth="1"/>
    <col min="14084" max="14084" width="10" style="4" customWidth="1"/>
    <col min="14085" max="14333" width="9.140625" style="4"/>
    <col min="14334" max="14334" width="8.42578125" style="4" customWidth="1"/>
    <col min="14335" max="14335" width="3.5703125" style="4" customWidth="1"/>
    <col min="14336" max="14336" width="47.5703125" style="4" customWidth="1"/>
    <col min="14337" max="14337" width="14" style="4" customWidth="1"/>
    <col min="14338" max="14338" width="13.28515625" style="4" customWidth="1"/>
    <col min="14339" max="14339" width="14.42578125" style="4" customWidth="1"/>
    <col min="14340" max="14340" width="10" style="4" customWidth="1"/>
    <col min="14341" max="14589" width="9.140625" style="4"/>
    <col min="14590" max="14590" width="8.42578125" style="4" customWidth="1"/>
    <col min="14591" max="14591" width="3.5703125" style="4" customWidth="1"/>
    <col min="14592" max="14592" width="47.5703125" style="4" customWidth="1"/>
    <col min="14593" max="14593" width="14" style="4" customWidth="1"/>
    <col min="14594" max="14594" width="13.28515625" style="4" customWidth="1"/>
    <col min="14595" max="14595" width="14.42578125" style="4" customWidth="1"/>
    <col min="14596" max="14596" width="10" style="4" customWidth="1"/>
    <col min="14597" max="14845" width="9.140625" style="4"/>
    <col min="14846" max="14846" width="8.42578125" style="4" customWidth="1"/>
    <col min="14847" max="14847" width="3.5703125" style="4" customWidth="1"/>
    <col min="14848" max="14848" width="47.5703125" style="4" customWidth="1"/>
    <col min="14849" max="14849" width="14" style="4" customWidth="1"/>
    <col min="14850" max="14850" width="13.28515625" style="4" customWidth="1"/>
    <col min="14851" max="14851" width="14.42578125" style="4" customWidth="1"/>
    <col min="14852" max="14852" width="10" style="4" customWidth="1"/>
    <col min="14853" max="15101" width="9.140625" style="4"/>
    <col min="15102" max="15102" width="8.42578125" style="4" customWidth="1"/>
    <col min="15103" max="15103" width="3.5703125" style="4" customWidth="1"/>
    <col min="15104" max="15104" width="47.5703125" style="4" customWidth="1"/>
    <col min="15105" max="15105" width="14" style="4" customWidth="1"/>
    <col min="15106" max="15106" width="13.28515625" style="4" customWidth="1"/>
    <col min="15107" max="15107" width="14.42578125" style="4" customWidth="1"/>
    <col min="15108" max="15108" width="10" style="4" customWidth="1"/>
    <col min="15109" max="15357" width="9.140625" style="4"/>
    <col min="15358" max="15358" width="8.42578125" style="4" customWidth="1"/>
    <col min="15359" max="15359" width="3.5703125" style="4" customWidth="1"/>
    <col min="15360" max="15360" width="47.5703125" style="4" customWidth="1"/>
    <col min="15361" max="15361" width="14" style="4" customWidth="1"/>
    <col min="15362" max="15362" width="13.28515625" style="4" customWidth="1"/>
    <col min="15363" max="15363" width="14.42578125" style="4" customWidth="1"/>
    <col min="15364" max="15364" width="10" style="4" customWidth="1"/>
    <col min="15365" max="15613" width="9.140625" style="4"/>
    <col min="15614" max="15614" width="8.42578125" style="4" customWidth="1"/>
    <col min="15615" max="15615" width="3.5703125" style="4" customWidth="1"/>
    <col min="15616" max="15616" width="47.5703125" style="4" customWidth="1"/>
    <col min="15617" max="15617" width="14" style="4" customWidth="1"/>
    <col min="15618" max="15618" width="13.28515625" style="4" customWidth="1"/>
    <col min="15619" max="15619" width="14.42578125" style="4" customWidth="1"/>
    <col min="15620" max="15620" width="10" style="4" customWidth="1"/>
    <col min="15621" max="15869" width="9.140625" style="4"/>
    <col min="15870" max="15870" width="8.42578125" style="4" customWidth="1"/>
    <col min="15871" max="15871" width="3.5703125" style="4" customWidth="1"/>
    <col min="15872" max="15872" width="47.5703125" style="4" customWidth="1"/>
    <col min="15873" max="15873" width="14" style="4" customWidth="1"/>
    <col min="15874" max="15874" width="13.28515625" style="4" customWidth="1"/>
    <col min="15875" max="15875" width="14.42578125" style="4" customWidth="1"/>
    <col min="15876" max="15876" width="10" style="4" customWidth="1"/>
    <col min="15877" max="16125" width="9.140625" style="4"/>
    <col min="16126" max="16126" width="8.42578125" style="4" customWidth="1"/>
    <col min="16127" max="16127" width="3.5703125" style="4" customWidth="1"/>
    <col min="16128" max="16128" width="47.5703125" style="4" customWidth="1"/>
    <col min="16129" max="16129" width="14" style="4" customWidth="1"/>
    <col min="16130" max="16130" width="13.28515625" style="4" customWidth="1"/>
    <col min="16131" max="16131" width="14.42578125" style="4" customWidth="1"/>
    <col min="16132" max="16132" width="10" style="4" customWidth="1"/>
    <col min="16133" max="16384" width="9.140625" style="4"/>
  </cols>
  <sheetData>
    <row r="1" spans="1:8" x14ac:dyDescent="0.2">
      <c r="D1" s="34"/>
      <c r="H1" s="114" t="s">
        <v>85</v>
      </c>
    </row>
    <row r="2" spans="1:8" ht="45" x14ac:dyDescent="0.2">
      <c r="B2" s="2"/>
      <c r="C2" s="3"/>
      <c r="D2" s="35"/>
      <c r="H2" s="117" t="s">
        <v>139</v>
      </c>
    </row>
    <row r="3" spans="1:8" x14ac:dyDescent="0.2">
      <c r="B3" s="2"/>
      <c r="C3" s="3"/>
      <c r="D3" s="35"/>
      <c r="H3" s="117"/>
    </row>
    <row r="4" spans="1:8" ht="13.5" thickBot="1" x14ac:dyDescent="0.25">
      <c r="A4" s="109" t="s">
        <v>99</v>
      </c>
      <c r="B4" s="5"/>
      <c r="C4" s="6"/>
    </row>
    <row r="5" spans="1:8" ht="51.75" customHeight="1" thickBot="1" x14ac:dyDescent="0.25">
      <c r="A5" s="60" t="s">
        <v>23</v>
      </c>
      <c r="B5" s="61" t="s">
        <v>24</v>
      </c>
      <c r="C5" s="62"/>
      <c r="D5" s="92" t="s">
        <v>101</v>
      </c>
      <c r="E5" s="120" t="s">
        <v>122</v>
      </c>
      <c r="F5" s="121" t="s">
        <v>134</v>
      </c>
      <c r="G5" s="121" t="s">
        <v>138</v>
      </c>
      <c r="H5" s="120" t="s">
        <v>123</v>
      </c>
    </row>
    <row r="6" spans="1:8" ht="37.5" customHeight="1" thickBot="1" x14ac:dyDescent="0.25">
      <c r="A6" s="36"/>
      <c r="B6" s="133" t="s">
        <v>86</v>
      </c>
      <c r="C6" s="134"/>
      <c r="D6" s="64">
        <f>D7+D16+D23+D30+D36+D40+D43+D51+D59</f>
        <v>6827158</v>
      </c>
      <c r="E6" s="64">
        <f>E7+E16+E23+E30+E36+E40+E43+E51+E59</f>
        <v>85202</v>
      </c>
      <c r="F6" s="64">
        <f>F7+F16+F23+F30+F36+F40+F43+F51+F59</f>
        <v>59193</v>
      </c>
      <c r="G6" s="64">
        <f>G7+G16+G23+G30+G36+G40+G43+G51+G59</f>
        <v>87700</v>
      </c>
      <c r="H6" s="64">
        <f>H7+H16+H23+H30+H36+H40+H43+H51+H59</f>
        <v>7059253</v>
      </c>
    </row>
    <row r="7" spans="1:8" ht="13.5" thickBot="1" x14ac:dyDescent="0.25">
      <c r="A7" s="27" t="s">
        <v>10</v>
      </c>
      <c r="B7" s="8" t="s">
        <v>51</v>
      </c>
      <c r="C7" s="9"/>
      <c r="D7" s="55">
        <f>SUM(D8+D12)</f>
        <v>687110</v>
      </c>
      <c r="E7" s="55">
        <f>SUM(E8+E12)</f>
        <v>106275</v>
      </c>
      <c r="F7" s="55">
        <f>SUM(F8+F12)</f>
        <v>4724</v>
      </c>
      <c r="G7" s="55">
        <f>SUM(G8+G12)</f>
        <v>9039</v>
      </c>
      <c r="H7" s="55">
        <f>SUM(H8+H12)</f>
        <v>807148</v>
      </c>
    </row>
    <row r="8" spans="1:8" x14ac:dyDescent="0.2">
      <c r="A8" s="78"/>
      <c r="B8" s="79" t="s">
        <v>35</v>
      </c>
      <c r="C8" s="80"/>
      <c r="D8" s="94">
        <f>D9+D10+D11</f>
        <v>38608</v>
      </c>
      <c r="E8" s="94">
        <f>E9+E10+E11</f>
        <v>0</v>
      </c>
      <c r="F8" s="94">
        <f>F9+F10+F11</f>
        <v>0</v>
      </c>
      <c r="G8" s="94">
        <f>G9+G10+G11</f>
        <v>0</v>
      </c>
      <c r="H8" s="94">
        <f>H9+H10+H11</f>
        <v>38608</v>
      </c>
    </row>
    <row r="9" spans="1:8" ht="25.5" x14ac:dyDescent="0.2">
      <c r="A9" s="11">
        <v>413</v>
      </c>
      <c r="B9" s="12"/>
      <c r="C9" s="129" t="s">
        <v>36</v>
      </c>
      <c r="D9" s="57">
        <v>1500</v>
      </c>
      <c r="E9" s="54">
        <v>0</v>
      </c>
      <c r="F9" s="54">
        <v>0</v>
      </c>
      <c r="G9" s="54">
        <v>0</v>
      </c>
      <c r="H9" s="54">
        <f>SUM(D9:G9)</f>
        <v>1500</v>
      </c>
    </row>
    <row r="10" spans="1:8" ht="25.5" x14ac:dyDescent="0.2">
      <c r="A10" s="11">
        <v>4500</v>
      </c>
      <c r="B10" s="12"/>
      <c r="C10" s="131" t="s">
        <v>37</v>
      </c>
      <c r="D10" s="57">
        <v>19213</v>
      </c>
      <c r="E10" s="54">
        <v>0</v>
      </c>
      <c r="F10" s="54">
        <v>0</v>
      </c>
      <c r="G10" s="54">
        <v>0</v>
      </c>
      <c r="H10" s="54">
        <f>SUM(D10:G10)</f>
        <v>19213</v>
      </c>
    </row>
    <row r="11" spans="1:8" x14ac:dyDescent="0.2">
      <c r="A11" s="67">
        <v>452</v>
      </c>
      <c r="B11" s="68"/>
      <c r="C11" s="129" t="s">
        <v>38</v>
      </c>
      <c r="D11" s="57">
        <v>17895</v>
      </c>
      <c r="E11" s="54">
        <v>0</v>
      </c>
      <c r="F11" s="54">
        <v>0</v>
      </c>
      <c r="G11" s="54">
        <v>0</v>
      </c>
      <c r="H11" s="54">
        <f>SUM(D11:G11)</f>
        <v>17895</v>
      </c>
    </row>
    <row r="12" spans="1:8" x14ac:dyDescent="0.2">
      <c r="A12" s="15"/>
      <c r="B12" s="12" t="s">
        <v>39</v>
      </c>
      <c r="C12" s="73"/>
      <c r="D12" s="57">
        <f>D13+D14+D15</f>
        <v>648502</v>
      </c>
      <c r="E12" s="57">
        <f>E13+E14+E15</f>
        <v>106275</v>
      </c>
      <c r="F12" s="57">
        <f>F13+F14+F15</f>
        <v>4724</v>
      </c>
      <c r="G12" s="57">
        <f>G13+G14+G15</f>
        <v>9039</v>
      </c>
      <c r="H12" s="57">
        <f>H13+H14+H15</f>
        <v>768540</v>
      </c>
    </row>
    <row r="13" spans="1:8" x14ac:dyDescent="0.2">
      <c r="A13" s="11">
        <v>50</v>
      </c>
      <c r="B13" s="12"/>
      <c r="C13" s="73" t="s">
        <v>5</v>
      </c>
      <c r="D13" s="57">
        <v>516911</v>
      </c>
      <c r="E13" s="54">
        <v>88688</v>
      </c>
      <c r="F13" s="54">
        <v>348</v>
      </c>
      <c r="G13" s="54">
        <v>2289</v>
      </c>
      <c r="H13" s="54">
        <f>SUM(D13:G13)</f>
        <v>608236</v>
      </c>
    </row>
    <row r="14" spans="1:8" x14ac:dyDescent="0.2">
      <c r="A14" s="11">
        <v>55</v>
      </c>
      <c r="B14" s="12"/>
      <c r="C14" s="73" t="s">
        <v>6</v>
      </c>
      <c r="D14" s="57">
        <v>116081</v>
      </c>
      <c r="E14" s="54">
        <v>17587</v>
      </c>
      <c r="F14" s="54">
        <v>4376</v>
      </c>
      <c r="G14" s="54">
        <v>150</v>
      </c>
      <c r="H14" s="54">
        <f>SUM(D14:G14)</f>
        <v>138194</v>
      </c>
    </row>
    <row r="15" spans="1:8" ht="13.5" thickBot="1" x14ac:dyDescent="0.25">
      <c r="A15" s="11">
        <v>60</v>
      </c>
      <c r="B15" s="12"/>
      <c r="C15" s="73" t="s">
        <v>19</v>
      </c>
      <c r="D15" s="57">
        <v>15510</v>
      </c>
      <c r="E15" s="54">
        <v>0</v>
      </c>
      <c r="F15" s="54">
        <v>0</v>
      </c>
      <c r="G15" s="54">
        <v>6600</v>
      </c>
      <c r="H15" s="54">
        <f>SUM(D15:G15)</f>
        <v>22110</v>
      </c>
    </row>
    <row r="16" spans="1:8" ht="13.5" thickBot="1" x14ac:dyDescent="0.25">
      <c r="A16" s="27" t="s">
        <v>11</v>
      </c>
      <c r="B16" s="8" t="s">
        <v>52</v>
      </c>
      <c r="C16" s="21"/>
      <c r="D16" s="55">
        <f>SUM(D17+D20)</f>
        <v>37857</v>
      </c>
      <c r="E16" s="55">
        <f>SUM(E17+E20)</f>
        <v>0</v>
      </c>
      <c r="F16" s="55">
        <f>SUM(F17+F20)</f>
        <v>0</v>
      </c>
      <c r="G16" s="55">
        <f>SUM(G17+G20)</f>
        <v>0</v>
      </c>
      <c r="H16" s="55">
        <f>SUM(H17+H20)</f>
        <v>37857</v>
      </c>
    </row>
    <row r="17" spans="1:8" x14ac:dyDescent="0.2">
      <c r="A17" s="78"/>
      <c r="B17" s="79" t="s">
        <v>35</v>
      </c>
      <c r="C17" s="80"/>
      <c r="D17" s="94">
        <f>D18+D19</f>
        <v>1507</v>
      </c>
      <c r="E17" s="94">
        <f>E18+E19</f>
        <v>0</v>
      </c>
      <c r="F17" s="94">
        <f>F18+F19</f>
        <v>0</v>
      </c>
      <c r="G17" s="94">
        <f>G18+G19</f>
        <v>0</v>
      </c>
      <c r="H17" s="94">
        <f>H18+H19</f>
        <v>1507</v>
      </c>
    </row>
    <row r="18" spans="1:8" ht="25.5" x14ac:dyDescent="0.2">
      <c r="A18" s="11">
        <v>413</v>
      </c>
      <c r="B18" s="12"/>
      <c r="C18" s="129" t="s">
        <v>36</v>
      </c>
      <c r="D18" s="57">
        <v>1500</v>
      </c>
      <c r="E18" s="54">
        <v>0</v>
      </c>
      <c r="F18" s="54">
        <v>0</v>
      </c>
      <c r="G18" s="54">
        <v>0</v>
      </c>
      <c r="H18" s="54">
        <f>SUM(D18:G18)</f>
        <v>1500</v>
      </c>
    </row>
    <row r="19" spans="1:8" x14ac:dyDescent="0.2">
      <c r="A19" s="67">
        <v>452</v>
      </c>
      <c r="B19" s="68"/>
      <c r="C19" s="93" t="s">
        <v>38</v>
      </c>
      <c r="D19" s="57">
        <v>7</v>
      </c>
      <c r="E19" s="54">
        <v>0</v>
      </c>
      <c r="F19" s="54">
        <v>0</v>
      </c>
      <c r="G19" s="54">
        <v>0</v>
      </c>
      <c r="H19" s="54">
        <f>SUM(D19:G19)</f>
        <v>7</v>
      </c>
    </row>
    <row r="20" spans="1:8" x14ac:dyDescent="0.2">
      <c r="A20" s="15"/>
      <c r="B20" s="12" t="s">
        <v>39</v>
      </c>
      <c r="C20" s="73"/>
      <c r="D20" s="57">
        <f>D21+D22</f>
        <v>36350</v>
      </c>
      <c r="E20" s="57">
        <f>E21+E22</f>
        <v>0</v>
      </c>
      <c r="F20" s="57">
        <f>F21+F22</f>
        <v>0</v>
      </c>
      <c r="G20" s="57">
        <f>G21+G22</f>
        <v>0</v>
      </c>
      <c r="H20" s="57">
        <f>H21+H22</f>
        <v>36350</v>
      </c>
    </row>
    <row r="21" spans="1:8" x14ac:dyDescent="0.2">
      <c r="A21" s="11">
        <v>50</v>
      </c>
      <c r="B21" s="12"/>
      <c r="C21" s="73" t="s">
        <v>5</v>
      </c>
      <c r="D21" s="57">
        <v>13073</v>
      </c>
      <c r="E21" s="54">
        <v>0</v>
      </c>
      <c r="F21" s="54">
        <v>0</v>
      </c>
      <c r="G21" s="54">
        <v>0</v>
      </c>
      <c r="H21" s="54">
        <f>SUM(D21:G21)</f>
        <v>13073</v>
      </c>
    </row>
    <row r="22" spans="1:8" s="22" customFormat="1" ht="13.5" thickBot="1" x14ac:dyDescent="0.25">
      <c r="A22" s="11">
        <v>55</v>
      </c>
      <c r="B22" s="12"/>
      <c r="C22" s="73" t="s">
        <v>6</v>
      </c>
      <c r="D22" s="57">
        <v>23277</v>
      </c>
      <c r="E22" s="54">
        <v>0</v>
      </c>
      <c r="F22" s="54">
        <v>0</v>
      </c>
      <c r="G22" s="54">
        <v>0</v>
      </c>
      <c r="H22" s="54">
        <f>SUM(D22:G22)</f>
        <v>23277</v>
      </c>
    </row>
    <row r="23" spans="1:8" ht="13.5" thickBot="1" x14ac:dyDescent="0.25">
      <c r="A23" s="27" t="s">
        <v>12</v>
      </c>
      <c r="B23" s="8" t="s">
        <v>53</v>
      </c>
      <c r="C23" s="21"/>
      <c r="D23" s="55">
        <f>SUM(D24+D26)</f>
        <v>424820</v>
      </c>
      <c r="E23" s="55">
        <f>SUM(E24+E26)</f>
        <v>-60000</v>
      </c>
      <c r="F23" s="55">
        <f>SUM(F24+F26)</f>
        <v>4357</v>
      </c>
      <c r="G23" s="55">
        <f>SUM(G24+G26)</f>
        <v>0</v>
      </c>
      <c r="H23" s="55">
        <f>SUM(H24+H26)</f>
        <v>369177</v>
      </c>
    </row>
    <row r="24" spans="1:8" x14ac:dyDescent="0.2">
      <c r="A24" s="28"/>
      <c r="B24" s="79" t="s">
        <v>35</v>
      </c>
      <c r="C24" s="80"/>
      <c r="D24" s="57">
        <f>SUM(D25)</f>
        <v>0</v>
      </c>
      <c r="E24" s="57">
        <f>SUM(E25)</f>
        <v>0</v>
      </c>
      <c r="F24" s="57">
        <f>SUM(F25)</f>
        <v>4357</v>
      </c>
      <c r="G24" s="57">
        <f>SUM(G25)</f>
        <v>0</v>
      </c>
      <c r="H24" s="57">
        <f>SUM(H25)</f>
        <v>4357</v>
      </c>
    </row>
    <row r="25" spans="1:8" ht="25.5" x14ac:dyDescent="0.2">
      <c r="A25" s="11">
        <v>4500</v>
      </c>
      <c r="B25" s="130"/>
      <c r="C25" s="131" t="s">
        <v>37</v>
      </c>
      <c r="D25" s="57">
        <v>0</v>
      </c>
      <c r="E25" s="57">
        <v>0</v>
      </c>
      <c r="F25" s="57">
        <v>4357</v>
      </c>
      <c r="G25" s="57">
        <v>0</v>
      </c>
      <c r="H25" s="54">
        <f>SUM(D25:G25)</f>
        <v>4357</v>
      </c>
    </row>
    <row r="26" spans="1:8" x14ac:dyDescent="0.2">
      <c r="A26" s="15"/>
      <c r="B26" s="12" t="s">
        <v>39</v>
      </c>
      <c r="C26" s="73"/>
      <c r="D26" s="57">
        <f>D27+D28+D29</f>
        <v>424820</v>
      </c>
      <c r="E26" s="57">
        <f>E27+E28+E29</f>
        <v>-60000</v>
      </c>
      <c r="F26" s="57">
        <f>F27+F28+F29</f>
        <v>0</v>
      </c>
      <c r="G26" s="57">
        <f>G27+G28+G29</f>
        <v>0</v>
      </c>
      <c r="H26" s="57">
        <f>H27+H28+H29</f>
        <v>364820</v>
      </c>
    </row>
    <row r="27" spans="1:8" x14ac:dyDescent="0.2">
      <c r="A27" s="11">
        <v>50</v>
      </c>
      <c r="B27" s="12"/>
      <c r="C27" s="73" t="s">
        <v>5</v>
      </c>
      <c r="D27" s="57">
        <v>10190</v>
      </c>
      <c r="E27" s="54">
        <v>0</v>
      </c>
      <c r="F27" s="54">
        <v>0</v>
      </c>
      <c r="G27" s="54">
        <v>0</v>
      </c>
      <c r="H27" s="54">
        <f>SUM(D27:G27)</f>
        <v>10190</v>
      </c>
    </row>
    <row r="28" spans="1:8" x14ac:dyDescent="0.2">
      <c r="A28" s="11">
        <v>55</v>
      </c>
      <c r="B28" s="12"/>
      <c r="C28" s="73" t="s">
        <v>6</v>
      </c>
      <c r="D28" s="57">
        <v>414530</v>
      </c>
      <c r="E28" s="54">
        <v>-60000</v>
      </c>
      <c r="F28" s="54">
        <v>0</v>
      </c>
      <c r="G28" s="54">
        <v>0</v>
      </c>
      <c r="H28" s="54">
        <f>SUM(D28:G28)</f>
        <v>354530</v>
      </c>
    </row>
    <row r="29" spans="1:8" s="22" customFormat="1" ht="13.5" thickBot="1" x14ac:dyDescent="0.25">
      <c r="A29" s="11">
        <v>60</v>
      </c>
      <c r="B29" s="12"/>
      <c r="C29" s="73" t="s">
        <v>19</v>
      </c>
      <c r="D29" s="57">
        <v>100</v>
      </c>
      <c r="E29" s="54">
        <v>0</v>
      </c>
      <c r="F29" s="54">
        <v>0</v>
      </c>
      <c r="G29" s="54">
        <v>0</v>
      </c>
      <c r="H29" s="54">
        <f>SUM(D29:G29)</f>
        <v>100</v>
      </c>
    </row>
    <row r="30" spans="1:8" ht="13.5" thickBot="1" x14ac:dyDescent="0.25">
      <c r="A30" s="27" t="s">
        <v>13</v>
      </c>
      <c r="B30" s="8" t="s">
        <v>54</v>
      </c>
      <c r="C30" s="21"/>
      <c r="D30" s="55">
        <f>SUM(D31+D33)</f>
        <v>168160</v>
      </c>
      <c r="E30" s="55">
        <f>SUM(E31+E33)</f>
        <v>0</v>
      </c>
      <c r="F30" s="55">
        <f>SUM(F31+F33)</f>
        <v>107</v>
      </c>
      <c r="G30" s="55">
        <f>SUM(G31+G33)</f>
        <v>0</v>
      </c>
      <c r="H30" s="55">
        <f>SUM(H31+H33)</f>
        <v>168267</v>
      </c>
    </row>
    <row r="31" spans="1:8" x14ac:dyDescent="0.2">
      <c r="A31" s="78"/>
      <c r="B31" s="79" t="s">
        <v>35</v>
      </c>
      <c r="C31" s="80"/>
      <c r="D31" s="94">
        <f>D32</f>
        <v>5200</v>
      </c>
      <c r="E31" s="94">
        <f>E32</f>
        <v>0</v>
      </c>
      <c r="F31" s="94">
        <f>F32</f>
        <v>0</v>
      </c>
      <c r="G31" s="94">
        <f>G32</f>
        <v>0</v>
      </c>
      <c r="H31" s="94">
        <f>H32</f>
        <v>5200</v>
      </c>
    </row>
    <row r="32" spans="1:8" x14ac:dyDescent="0.2">
      <c r="A32" s="67">
        <v>452</v>
      </c>
      <c r="B32" s="68"/>
      <c r="C32" s="93" t="s">
        <v>38</v>
      </c>
      <c r="D32" s="57">
        <v>5200</v>
      </c>
      <c r="E32" s="54">
        <v>0</v>
      </c>
      <c r="F32" s="54">
        <v>0</v>
      </c>
      <c r="G32" s="54"/>
      <c r="H32" s="54">
        <f>SUM(D32:G32)</f>
        <v>5200</v>
      </c>
    </row>
    <row r="33" spans="1:8" x14ac:dyDescent="0.2">
      <c r="A33" s="15"/>
      <c r="B33" s="12" t="s">
        <v>39</v>
      </c>
      <c r="C33" s="73"/>
      <c r="D33" s="57">
        <f>D34+D35</f>
        <v>162960</v>
      </c>
      <c r="E33" s="57">
        <f>E34+E35</f>
        <v>0</v>
      </c>
      <c r="F33" s="57">
        <f>F34+F35</f>
        <v>107</v>
      </c>
      <c r="G33" s="57">
        <f>G34+G35</f>
        <v>0</v>
      </c>
      <c r="H33" s="57">
        <f>H34+H35</f>
        <v>163067</v>
      </c>
    </row>
    <row r="34" spans="1:8" x14ac:dyDescent="0.2">
      <c r="A34" s="11">
        <v>50</v>
      </c>
      <c r="B34" s="12"/>
      <c r="C34" s="73" t="s">
        <v>5</v>
      </c>
      <c r="D34" s="57">
        <v>68952</v>
      </c>
      <c r="E34" s="54">
        <v>0</v>
      </c>
      <c r="F34" s="54">
        <v>0</v>
      </c>
      <c r="G34" s="54"/>
      <c r="H34" s="54">
        <f>SUM(D34:G34)</f>
        <v>68952</v>
      </c>
    </row>
    <row r="35" spans="1:8" ht="13.5" thickBot="1" x14ac:dyDescent="0.25">
      <c r="A35" s="11">
        <v>55</v>
      </c>
      <c r="B35" s="12"/>
      <c r="C35" s="73" t="s">
        <v>6</v>
      </c>
      <c r="D35" s="57">
        <v>94008</v>
      </c>
      <c r="E35" s="54">
        <v>0</v>
      </c>
      <c r="F35" s="54">
        <v>107</v>
      </c>
      <c r="G35" s="54"/>
      <c r="H35" s="54">
        <f>SUM(D35:G35)</f>
        <v>94115</v>
      </c>
    </row>
    <row r="36" spans="1:8" ht="13.5" thickBot="1" x14ac:dyDescent="0.25">
      <c r="A36" s="27" t="s">
        <v>14</v>
      </c>
      <c r="B36" s="8" t="s">
        <v>55</v>
      </c>
      <c r="C36" s="21"/>
      <c r="D36" s="55">
        <f>SUM(D37)</f>
        <v>108230</v>
      </c>
      <c r="E36" s="55">
        <f>SUM(E37)</f>
        <v>4000</v>
      </c>
      <c r="F36" s="55">
        <f>SUM(F37)</f>
        <v>213</v>
      </c>
      <c r="G36" s="55">
        <f>SUM(G37)</f>
        <v>0</v>
      </c>
      <c r="H36" s="55">
        <f>SUM(H37)</f>
        <v>112443</v>
      </c>
    </row>
    <row r="37" spans="1:8" x14ac:dyDescent="0.2">
      <c r="A37" s="15"/>
      <c r="B37" s="12" t="s">
        <v>39</v>
      </c>
      <c r="C37" s="73"/>
      <c r="D37" s="57">
        <f>D38+D39</f>
        <v>108230</v>
      </c>
      <c r="E37" s="57">
        <f>E38+E39</f>
        <v>4000</v>
      </c>
      <c r="F37" s="57">
        <f>F38+F39</f>
        <v>213</v>
      </c>
      <c r="G37" s="57">
        <f>G38+G39</f>
        <v>0</v>
      </c>
      <c r="H37" s="57">
        <f>H38+H39</f>
        <v>112443</v>
      </c>
    </row>
    <row r="38" spans="1:8" x14ac:dyDescent="0.2">
      <c r="A38" s="11">
        <v>50</v>
      </c>
      <c r="B38" s="12"/>
      <c r="C38" s="73" t="s">
        <v>5</v>
      </c>
      <c r="D38" s="57">
        <v>15980</v>
      </c>
      <c r="E38" s="54">
        <v>0</v>
      </c>
      <c r="F38" s="54">
        <v>0</v>
      </c>
      <c r="G38" s="54">
        <v>0</v>
      </c>
      <c r="H38" s="54">
        <f>SUM(D38:G38)</f>
        <v>15980</v>
      </c>
    </row>
    <row r="39" spans="1:8" ht="13.5" thickBot="1" x14ac:dyDescent="0.25">
      <c r="A39" s="11">
        <v>55</v>
      </c>
      <c r="B39" s="12"/>
      <c r="C39" s="73" t="s">
        <v>6</v>
      </c>
      <c r="D39" s="57">
        <v>92250</v>
      </c>
      <c r="E39" s="54">
        <v>4000</v>
      </c>
      <c r="F39" s="54">
        <v>213</v>
      </c>
      <c r="G39" s="54">
        <v>0</v>
      </c>
      <c r="H39" s="54">
        <f>SUM(D39:G39)</f>
        <v>96463</v>
      </c>
    </row>
    <row r="40" spans="1:8" ht="13.5" thickBot="1" x14ac:dyDescent="0.25">
      <c r="A40" s="27" t="s">
        <v>15</v>
      </c>
      <c r="B40" s="8" t="s">
        <v>56</v>
      </c>
      <c r="C40" s="21"/>
      <c r="D40" s="55">
        <f>SUM(D41)</f>
        <v>5500</v>
      </c>
      <c r="E40" s="55">
        <f>SUM(E41)</f>
        <v>0</v>
      </c>
      <c r="F40" s="55">
        <f>SUM(F41)</f>
        <v>0</v>
      </c>
      <c r="G40" s="55">
        <f>SUM(G41)</f>
        <v>0</v>
      </c>
      <c r="H40" s="55">
        <f>SUM(H41)</f>
        <v>5500</v>
      </c>
    </row>
    <row r="41" spans="1:8" x14ac:dyDescent="0.2">
      <c r="A41" s="78"/>
      <c r="B41" s="79" t="s">
        <v>35</v>
      </c>
      <c r="C41" s="80"/>
      <c r="D41" s="94">
        <f>D42</f>
        <v>5500</v>
      </c>
      <c r="E41" s="94">
        <f>E42</f>
        <v>0</v>
      </c>
      <c r="F41" s="94">
        <f>F42</f>
        <v>0</v>
      </c>
      <c r="G41" s="94">
        <f>G42</f>
        <v>0</v>
      </c>
      <c r="H41" s="94">
        <f>H42</f>
        <v>5500</v>
      </c>
    </row>
    <row r="42" spans="1:8" ht="26.25" thickBot="1" x14ac:dyDescent="0.25">
      <c r="A42" s="11">
        <v>4500</v>
      </c>
      <c r="B42" s="12"/>
      <c r="C42" s="131" t="s">
        <v>37</v>
      </c>
      <c r="D42" s="57">
        <v>5500</v>
      </c>
      <c r="E42" s="54">
        <v>0</v>
      </c>
      <c r="F42" s="54">
        <v>0</v>
      </c>
      <c r="G42" s="54">
        <v>0</v>
      </c>
      <c r="H42" s="54">
        <f>SUM(D42:G42)</f>
        <v>5500</v>
      </c>
    </row>
    <row r="43" spans="1:8" ht="13.5" thickBot="1" x14ac:dyDescent="0.25">
      <c r="A43" s="27" t="s">
        <v>16</v>
      </c>
      <c r="B43" s="8" t="s">
        <v>57</v>
      </c>
      <c r="C43" s="21"/>
      <c r="D43" s="55">
        <f>SUM(D44+D47)</f>
        <v>1052308</v>
      </c>
      <c r="E43" s="55">
        <f>SUM(E44+E47)</f>
        <v>22791</v>
      </c>
      <c r="F43" s="55">
        <f>SUM(F44+F47)</f>
        <v>36493</v>
      </c>
      <c r="G43" s="55">
        <f>SUM(G44+G47)</f>
        <v>61938</v>
      </c>
      <c r="H43" s="55">
        <f>SUM(H44+H47)</f>
        <v>1173530</v>
      </c>
    </row>
    <row r="44" spans="1:8" x14ac:dyDescent="0.2">
      <c r="A44" s="78"/>
      <c r="B44" s="79" t="s">
        <v>35</v>
      </c>
      <c r="C44" s="80"/>
      <c r="D44" s="94">
        <f>D45+D46</f>
        <v>108652</v>
      </c>
      <c r="E44" s="94">
        <f>E45+E46</f>
        <v>0</v>
      </c>
      <c r="F44" s="94">
        <f>F45+F46</f>
        <v>0</v>
      </c>
      <c r="G44" s="94">
        <f>G45+G46</f>
        <v>11054</v>
      </c>
      <c r="H44" s="94">
        <f>H45+H46</f>
        <v>119706</v>
      </c>
    </row>
    <row r="45" spans="1:8" ht="25.5" x14ac:dyDescent="0.2">
      <c r="A45" s="11">
        <v>4500</v>
      </c>
      <c r="B45" s="12"/>
      <c r="C45" s="131" t="s">
        <v>37</v>
      </c>
      <c r="D45" s="57">
        <v>108502</v>
      </c>
      <c r="E45" s="54">
        <v>0</v>
      </c>
      <c r="F45" s="54">
        <v>0</v>
      </c>
      <c r="G45" s="54">
        <v>11054</v>
      </c>
      <c r="H45" s="54">
        <f>SUM(D45:G45)</f>
        <v>119556</v>
      </c>
    </row>
    <row r="46" spans="1:8" x14ac:dyDescent="0.2">
      <c r="A46" s="67">
        <v>452</v>
      </c>
      <c r="B46" s="68"/>
      <c r="C46" s="93" t="s">
        <v>38</v>
      </c>
      <c r="D46" s="57">
        <v>150</v>
      </c>
      <c r="E46" s="54">
        <v>0</v>
      </c>
      <c r="F46" s="54">
        <v>0</v>
      </c>
      <c r="G46" s="54">
        <v>0</v>
      </c>
      <c r="H46" s="54">
        <f>SUM(D46:F46)</f>
        <v>150</v>
      </c>
    </row>
    <row r="47" spans="1:8" x14ac:dyDescent="0.2">
      <c r="A47" s="15"/>
      <c r="B47" s="12" t="s">
        <v>39</v>
      </c>
      <c r="C47" s="73"/>
      <c r="D47" s="57">
        <f>D48+D49+D50</f>
        <v>943656</v>
      </c>
      <c r="E47" s="57">
        <f>E48+E49+E50</f>
        <v>22791</v>
      </c>
      <c r="F47" s="57">
        <f>F48+F49+F50</f>
        <v>36493</v>
      </c>
      <c r="G47" s="57">
        <f>G48+G49+G50</f>
        <v>50884</v>
      </c>
      <c r="H47" s="57">
        <f>H48+H49+H50</f>
        <v>1053824</v>
      </c>
    </row>
    <row r="48" spans="1:8" x14ac:dyDescent="0.2">
      <c r="A48" s="11">
        <v>50</v>
      </c>
      <c r="B48" s="12"/>
      <c r="C48" s="73" t="s">
        <v>5</v>
      </c>
      <c r="D48" s="57">
        <v>546638</v>
      </c>
      <c r="E48" s="54">
        <v>5203</v>
      </c>
      <c r="F48" s="54">
        <v>13427</v>
      </c>
      <c r="G48" s="54">
        <v>19650</v>
      </c>
      <c r="H48" s="54">
        <f>SUM(D48:G48)</f>
        <v>584918</v>
      </c>
    </row>
    <row r="49" spans="1:9" x14ac:dyDescent="0.2">
      <c r="A49" s="11">
        <v>55</v>
      </c>
      <c r="B49" s="12"/>
      <c r="C49" s="73" t="s">
        <v>6</v>
      </c>
      <c r="D49" s="57">
        <v>396971</v>
      </c>
      <c r="E49" s="54">
        <v>17588</v>
      </c>
      <c r="F49" s="54">
        <v>23066</v>
      </c>
      <c r="G49" s="54">
        <v>31234</v>
      </c>
      <c r="H49" s="54">
        <f t="shared" ref="H49:H50" si="0">SUM(D49:G49)</f>
        <v>468859</v>
      </c>
      <c r="I49" s="97"/>
    </row>
    <row r="50" spans="1:9" ht="13.5" thickBot="1" x14ac:dyDescent="0.25">
      <c r="A50" s="75">
        <v>60</v>
      </c>
      <c r="B50" s="14"/>
      <c r="C50" s="76" t="s">
        <v>19</v>
      </c>
      <c r="D50" s="95">
        <v>47</v>
      </c>
      <c r="E50" s="54">
        <v>0</v>
      </c>
      <c r="F50" s="54">
        <v>0</v>
      </c>
      <c r="G50" s="54">
        <v>0</v>
      </c>
      <c r="H50" s="54">
        <f t="shared" si="0"/>
        <v>47</v>
      </c>
    </row>
    <row r="51" spans="1:9" ht="13.5" thickBot="1" x14ac:dyDescent="0.25">
      <c r="A51" s="27" t="s">
        <v>17</v>
      </c>
      <c r="B51" s="8" t="s">
        <v>58</v>
      </c>
      <c r="C51" s="21"/>
      <c r="D51" s="55">
        <f>SUM(D52+D55)</f>
        <v>3822944</v>
      </c>
      <c r="E51" s="55">
        <f>SUM(E52+E55)</f>
        <v>11886</v>
      </c>
      <c r="F51" s="55">
        <f>SUM(F52+F55)</f>
        <v>13279</v>
      </c>
      <c r="G51" s="55">
        <f>SUM(G52+G55)</f>
        <v>-1435</v>
      </c>
      <c r="H51" s="55">
        <f>SUM(H52+H55)</f>
        <v>3846674</v>
      </c>
    </row>
    <row r="52" spans="1:9" x14ac:dyDescent="0.2">
      <c r="A52" s="78"/>
      <c r="B52" s="79" t="s">
        <v>35</v>
      </c>
      <c r="C52" s="80"/>
      <c r="D52" s="94">
        <f>D53+D54</f>
        <v>14800</v>
      </c>
      <c r="E52" s="94">
        <f>E53+E54</f>
        <v>4223</v>
      </c>
      <c r="F52" s="94">
        <f>F53+F54</f>
        <v>1758</v>
      </c>
      <c r="G52" s="94">
        <f>G53+G54</f>
        <v>6000</v>
      </c>
      <c r="H52" s="94">
        <f>H53+H54</f>
        <v>26781</v>
      </c>
    </row>
    <row r="53" spans="1:9" ht="25.5" x14ac:dyDescent="0.2">
      <c r="A53" s="11">
        <v>413</v>
      </c>
      <c r="B53" s="12"/>
      <c r="C53" s="129" t="s">
        <v>36</v>
      </c>
      <c r="D53" s="57">
        <v>14650</v>
      </c>
      <c r="E53" s="54">
        <v>4223</v>
      </c>
      <c r="F53" s="54">
        <v>1758</v>
      </c>
      <c r="G53" s="54">
        <v>6000</v>
      </c>
      <c r="H53" s="54">
        <f>SUM(D53:G53)</f>
        <v>26631</v>
      </c>
    </row>
    <row r="54" spans="1:9" x14ac:dyDescent="0.2">
      <c r="A54" s="67">
        <v>452</v>
      </c>
      <c r="B54" s="68"/>
      <c r="C54" s="93" t="s">
        <v>38</v>
      </c>
      <c r="D54" s="57">
        <v>150</v>
      </c>
      <c r="E54" s="54">
        <v>0</v>
      </c>
      <c r="F54" s="54">
        <v>0</v>
      </c>
      <c r="G54" s="54">
        <v>0</v>
      </c>
      <c r="H54" s="54">
        <f>SUM(D54:G54)</f>
        <v>150</v>
      </c>
    </row>
    <row r="55" spans="1:9" x14ac:dyDescent="0.2">
      <c r="A55" s="15"/>
      <c r="B55" s="12" t="s">
        <v>39</v>
      </c>
      <c r="C55" s="73"/>
      <c r="D55" s="57">
        <f>D56+D57+D58</f>
        <v>3808144</v>
      </c>
      <c r="E55" s="57">
        <f>E56+E57+E58</f>
        <v>7663</v>
      </c>
      <c r="F55" s="57">
        <f>F56+F57+F58</f>
        <v>11521</v>
      </c>
      <c r="G55" s="57">
        <f>G56+G57+G58</f>
        <v>-7435</v>
      </c>
      <c r="H55" s="57">
        <f>H56+H57+H58</f>
        <v>3819893</v>
      </c>
    </row>
    <row r="56" spans="1:9" x14ac:dyDescent="0.2">
      <c r="A56" s="11">
        <v>50</v>
      </c>
      <c r="B56" s="12"/>
      <c r="C56" s="73" t="s">
        <v>5</v>
      </c>
      <c r="D56" s="57">
        <v>2662329</v>
      </c>
      <c r="E56" s="54">
        <v>2000</v>
      </c>
      <c r="F56" s="54">
        <v>965</v>
      </c>
      <c r="G56" s="54">
        <v>8565</v>
      </c>
      <c r="H56" s="54">
        <f>SUM(D56:G56)</f>
        <v>2673859</v>
      </c>
    </row>
    <row r="57" spans="1:9" s="22" customFormat="1" x14ac:dyDescent="0.2">
      <c r="A57" s="11">
        <v>55</v>
      </c>
      <c r="B57" s="12"/>
      <c r="C57" s="73" t="s">
        <v>6</v>
      </c>
      <c r="D57" s="57">
        <v>1145495</v>
      </c>
      <c r="E57" s="54">
        <v>5663</v>
      </c>
      <c r="F57" s="54">
        <v>10556</v>
      </c>
      <c r="G57" s="54">
        <v>-16000</v>
      </c>
      <c r="H57" s="54">
        <f t="shared" ref="H57:H58" si="1">SUM(D57:G57)</f>
        <v>1145714</v>
      </c>
    </row>
    <row r="58" spans="1:9" s="22" customFormat="1" ht="13.5" thickBot="1" x14ac:dyDescent="0.25">
      <c r="A58" s="11">
        <v>60</v>
      </c>
      <c r="B58" s="12"/>
      <c r="C58" s="73" t="s">
        <v>19</v>
      </c>
      <c r="D58" s="57">
        <v>320</v>
      </c>
      <c r="E58" s="54">
        <v>0</v>
      </c>
      <c r="F58" s="54">
        <v>0</v>
      </c>
      <c r="G58" s="54">
        <v>0</v>
      </c>
      <c r="H58" s="54">
        <f t="shared" si="1"/>
        <v>320</v>
      </c>
    </row>
    <row r="59" spans="1:9" ht="13.5" thickBot="1" x14ac:dyDescent="0.25">
      <c r="A59" s="27" t="s">
        <v>18</v>
      </c>
      <c r="B59" s="8" t="s">
        <v>59</v>
      </c>
      <c r="C59" s="21"/>
      <c r="D59" s="55">
        <f>SUM(D60+D62)</f>
        <v>520229</v>
      </c>
      <c r="E59" s="55">
        <f>SUM(E60+E62)</f>
        <v>250</v>
      </c>
      <c r="F59" s="55">
        <f>SUM(F60+F62)</f>
        <v>20</v>
      </c>
      <c r="G59" s="55">
        <f>SUM(G60+G62)</f>
        <v>18158</v>
      </c>
      <c r="H59" s="55">
        <f>SUM(H60+H62)</f>
        <v>538657</v>
      </c>
    </row>
    <row r="60" spans="1:9" x14ac:dyDescent="0.2">
      <c r="A60" s="78"/>
      <c r="B60" s="79" t="s">
        <v>35</v>
      </c>
      <c r="C60" s="80"/>
      <c r="D60" s="94">
        <f>SUM(D61:D61)</f>
        <v>273254</v>
      </c>
      <c r="E60" s="94">
        <f>SUM(E61:E61)</f>
        <v>0</v>
      </c>
      <c r="F60" s="94">
        <f>SUM(F61:F61)</f>
        <v>0</v>
      </c>
      <c r="G60" s="94">
        <f>SUM(G61:G61)</f>
        <v>7110</v>
      </c>
      <c r="H60" s="94">
        <f>SUM(H61:H61)</f>
        <v>280364</v>
      </c>
    </row>
    <row r="61" spans="1:9" ht="25.5" x14ac:dyDescent="0.2">
      <c r="A61" s="11">
        <v>413</v>
      </c>
      <c r="B61" s="12"/>
      <c r="C61" s="129" t="s">
        <v>36</v>
      </c>
      <c r="D61" s="57">
        <v>273254</v>
      </c>
      <c r="E61" s="54">
        <v>0</v>
      </c>
      <c r="F61" s="54">
        <v>0</v>
      </c>
      <c r="G61" s="54">
        <v>7110</v>
      </c>
      <c r="H61" s="54">
        <f>SUM(D61:G61)</f>
        <v>280364</v>
      </c>
    </row>
    <row r="62" spans="1:9" x14ac:dyDescent="0.2">
      <c r="A62" s="15"/>
      <c r="B62" s="12" t="s">
        <v>39</v>
      </c>
      <c r="C62" s="73"/>
      <c r="D62" s="57">
        <f>SUM(D63:D65)</f>
        <v>246975</v>
      </c>
      <c r="E62" s="57">
        <f>SUM(E63:E65)</f>
        <v>250</v>
      </c>
      <c r="F62" s="57">
        <f>SUM(F63:F65)</f>
        <v>20</v>
      </c>
      <c r="G62" s="57">
        <f>SUM(G63:G65)</f>
        <v>11048</v>
      </c>
      <c r="H62" s="57">
        <f>SUM(H63:H65)</f>
        <v>258293</v>
      </c>
    </row>
    <row r="63" spans="1:9" x14ac:dyDescent="0.2">
      <c r="A63" s="11">
        <v>50</v>
      </c>
      <c r="B63" s="12"/>
      <c r="C63" s="73" t="s">
        <v>5</v>
      </c>
      <c r="D63" s="57">
        <v>95199</v>
      </c>
      <c r="E63" s="54">
        <v>0</v>
      </c>
      <c r="F63" s="54">
        <v>3224</v>
      </c>
      <c r="G63" s="54">
        <v>0</v>
      </c>
      <c r="H63" s="54">
        <f>SUM(D63:G63)</f>
        <v>98423</v>
      </c>
    </row>
    <row r="64" spans="1:9" x14ac:dyDescent="0.2">
      <c r="A64" s="11">
        <v>55</v>
      </c>
      <c r="B64" s="12"/>
      <c r="C64" s="73" t="s">
        <v>6</v>
      </c>
      <c r="D64" s="57">
        <v>151696</v>
      </c>
      <c r="E64" s="54">
        <v>250</v>
      </c>
      <c r="F64" s="54">
        <v>-3204</v>
      </c>
      <c r="G64" s="54">
        <v>11048</v>
      </c>
      <c r="H64" s="54">
        <f>SUM(D64:G64)</f>
        <v>159790</v>
      </c>
    </row>
    <row r="65" spans="1:8" ht="13.5" thickBot="1" x14ac:dyDescent="0.25">
      <c r="A65" s="75">
        <v>60</v>
      </c>
      <c r="B65" s="14"/>
      <c r="C65" s="76" t="s">
        <v>19</v>
      </c>
      <c r="D65" s="95">
        <v>80</v>
      </c>
      <c r="E65" s="90">
        <v>0</v>
      </c>
      <c r="F65" s="90">
        <v>0</v>
      </c>
      <c r="G65" s="90">
        <v>0</v>
      </c>
      <c r="H65" s="90">
        <f>SUM(D65:G65)</f>
        <v>80</v>
      </c>
    </row>
    <row r="66" spans="1:8" x14ac:dyDescent="0.2">
      <c r="E66" s="4"/>
      <c r="F66" s="4"/>
      <c r="G66" s="4"/>
      <c r="H66" s="4"/>
    </row>
  </sheetData>
  <mergeCells count="1">
    <mergeCell ref="B6:C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M40" sqref="M39:M40"/>
    </sheetView>
  </sheetViews>
  <sheetFormatPr defaultRowHeight="12.75" x14ac:dyDescent="0.2"/>
  <cols>
    <col min="1" max="1" width="8.85546875" style="1" customWidth="1"/>
    <col min="2" max="2" width="6" style="4" customWidth="1"/>
    <col min="3" max="3" width="28" style="4" customWidth="1"/>
    <col min="4" max="4" width="11" style="4" customWidth="1"/>
    <col min="5" max="5" width="10" style="116" customWidth="1"/>
    <col min="6" max="7" width="12.140625" style="116" customWidth="1"/>
    <col min="8" max="8" width="12.85546875" style="116" customWidth="1"/>
    <col min="9" max="253" width="9.140625" style="4"/>
    <col min="254" max="254" width="8.42578125" style="4" customWidth="1"/>
    <col min="255" max="255" width="3.5703125" style="4" customWidth="1"/>
    <col min="256" max="256" width="47.5703125" style="4" customWidth="1"/>
    <col min="257" max="257" width="14" style="4" customWidth="1"/>
    <col min="258" max="258" width="13.28515625" style="4" customWidth="1"/>
    <col min="259" max="259" width="14.42578125" style="4" customWidth="1"/>
    <col min="260" max="260" width="10" style="4" customWidth="1"/>
    <col min="261" max="509" width="9.140625" style="4"/>
    <col min="510" max="510" width="8.42578125" style="4" customWidth="1"/>
    <col min="511" max="511" width="3.5703125" style="4" customWidth="1"/>
    <col min="512" max="512" width="47.5703125" style="4" customWidth="1"/>
    <col min="513" max="513" width="14" style="4" customWidth="1"/>
    <col min="514" max="514" width="13.28515625" style="4" customWidth="1"/>
    <col min="515" max="515" width="14.42578125" style="4" customWidth="1"/>
    <col min="516" max="516" width="10" style="4" customWidth="1"/>
    <col min="517" max="765" width="9.140625" style="4"/>
    <col min="766" max="766" width="8.42578125" style="4" customWidth="1"/>
    <col min="767" max="767" width="3.5703125" style="4" customWidth="1"/>
    <col min="768" max="768" width="47.5703125" style="4" customWidth="1"/>
    <col min="769" max="769" width="14" style="4" customWidth="1"/>
    <col min="770" max="770" width="13.28515625" style="4" customWidth="1"/>
    <col min="771" max="771" width="14.42578125" style="4" customWidth="1"/>
    <col min="772" max="772" width="10" style="4" customWidth="1"/>
    <col min="773" max="1021" width="9.140625" style="4"/>
    <col min="1022" max="1022" width="8.42578125" style="4" customWidth="1"/>
    <col min="1023" max="1023" width="3.5703125" style="4" customWidth="1"/>
    <col min="1024" max="1024" width="47.5703125" style="4" customWidth="1"/>
    <col min="1025" max="1025" width="14" style="4" customWidth="1"/>
    <col min="1026" max="1026" width="13.28515625" style="4" customWidth="1"/>
    <col min="1027" max="1027" width="14.42578125" style="4" customWidth="1"/>
    <col min="1028" max="1028" width="10" style="4" customWidth="1"/>
    <col min="1029" max="1277" width="9.140625" style="4"/>
    <col min="1278" max="1278" width="8.42578125" style="4" customWidth="1"/>
    <col min="1279" max="1279" width="3.5703125" style="4" customWidth="1"/>
    <col min="1280" max="1280" width="47.5703125" style="4" customWidth="1"/>
    <col min="1281" max="1281" width="14" style="4" customWidth="1"/>
    <col min="1282" max="1282" width="13.28515625" style="4" customWidth="1"/>
    <col min="1283" max="1283" width="14.42578125" style="4" customWidth="1"/>
    <col min="1284" max="1284" width="10" style="4" customWidth="1"/>
    <col min="1285" max="1533" width="9.140625" style="4"/>
    <col min="1534" max="1534" width="8.42578125" style="4" customWidth="1"/>
    <col min="1535" max="1535" width="3.5703125" style="4" customWidth="1"/>
    <col min="1536" max="1536" width="47.5703125" style="4" customWidth="1"/>
    <col min="1537" max="1537" width="14" style="4" customWidth="1"/>
    <col min="1538" max="1538" width="13.28515625" style="4" customWidth="1"/>
    <col min="1539" max="1539" width="14.42578125" style="4" customWidth="1"/>
    <col min="1540" max="1540" width="10" style="4" customWidth="1"/>
    <col min="1541" max="1789" width="9.140625" style="4"/>
    <col min="1790" max="1790" width="8.42578125" style="4" customWidth="1"/>
    <col min="1791" max="1791" width="3.5703125" style="4" customWidth="1"/>
    <col min="1792" max="1792" width="47.5703125" style="4" customWidth="1"/>
    <col min="1793" max="1793" width="14" style="4" customWidth="1"/>
    <col min="1794" max="1794" width="13.28515625" style="4" customWidth="1"/>
    <col min="1795" max="1795" width="14.42578125" style="4" customWidth="1"/>
    <col min="1796" max="1796" width="10" style="4" customWidth="1"/>
    <col min="1797" max="2045" width="9.140625" style="4"/>
    <col min="2046" max="2046" width="8.42578125" style="4" customWidth="1"/>
    <col min="2047" max="2047" width="3.5703125" style="4" customWidth="1"/>
    <col min="2048" max="2048" width="47.5703125" style="4" customWidth="1"/>
    <col min="2049" max="2049" width="14" style="4" customWidth="1"/>
    <col min="2050" max="2050" width="13.28515625" style="4" customWidth="1"/>
    <col min="2051" max="2051" width="14.42578125" style="4" customWidth="1"/>
    <col min="2052" max="2052" width="10" style="4" customWidth="1"/>
    <col min="2053" max="2301" width="9.140625" style="4"/>
    <col min="2302" max="2302" width="8.42578125" style="4" customWidth="1"/>
    <col min="2303" max="2303" width="3.5703125" style="4" customWidth="1"/>
    <col min="2304" max="2304" width="47.5703125" style="4" customWidth="1"/>
    <col min="2305" max="2305" width="14" style="4" customWidth="1"/>
    <col min="2306" max="2306" width="13.28515625" style="4" customWidth="1"/>
    <col min="2307" max="2307" width="14.42578125" style="4" customWidth="1"/>
    <col min="2308" max="2308" width="10" style="4" customWidth="1"/>
    <col min="2309" max="2557" width="9.140625" style="4"/>
    <col min="2558" max="2558" width="8.42578125" style="4" customWidth="1"/>
    <col min="2559" max="2559" width="3.5703125" style="4" customWidth="1"/>
    <col min="2560" max="2560" width="47.5703125" style="4" customWidth="1"/>
    <col min="2561" max="2561" width="14" style="4" customWidth="1"/>
    <col min="2562" max="2562" width="13.28515625" style="4" customWidth="1"/>
    <col min="2563" max="2563" width="14.42578125" style="4" customWidth="1"/>
    <col min="2564" max="2564" width="10" style="4" customWidth="1"/>
    <col min="2565" max="2813" width="9.140625" style="4"/>
    <col min="2814" max="2814" width="8.42578125" style="4" customWidth="1"/>
    <col min="2815" max="2815" width="3.5703125" style="4" customWidth="1"/>
    <col min="2816" max="2816" width="47.5703125" style="4" customWidth="1"/>
    <col min="2817" max="2817" width="14" style="4" customWidth="1"/>
    <col min="2818" max="2818" width="13.28515625" style="4" customWidth="1"/>
    <col min="2819" max="2819" width="14.42578125" style="4" customWidth="1"/>
    <col min="2820" max="2820" width="10" style="4" customWidth="1"/>
    <col min="2821" max="3069" width="9.140625" style="4"/>
    <col min="3070" max="3070" width="8.42578125" style="4" customWidth="1"/>
    <col min="3071" max="3071" width="3.5703125" style="4" customWidth="1"/>
    <col min="3072" max="3072" width="47.5703125" style="4" customWidth="1"/>
    <col min="3073" max="3073" width="14" style="4" customWidth="1"/>
    <col min="3074" max="3074" width="13.28515625" style="4" customWidth="1"/>
    <col min="3075" max="3075" width="14.42578125" style="4" customWidth="1"/>
    <col min="3076" max="3076" width="10" style="4" customWidth="1"/>
    <col min="3077" max="3325" width="9.140625" style="4"/>
    <col min="3326" max="3326" width="8.42578125" style="4" customWidth="1"/>
    <col min="3327" max="3327" width="3.5703125" style="4" customWidth="1"/>
    <col min="3328" max="3328" width="47.5703125" style="4" customWidth="1"/>
    <col min="3329" max="3329" width="14" style="4" customWidth="1"/>
    <col min="3330" max="3330" width="13.28515625" style="4" customWidth="1"/>
    <col min="3331" max="3331" width="14.42578125" style="4" customWidth="1"/>
    <col min="3332" max="3332" width="10" style="4" customWidth="1"/>
    <col min="3333" max="3581" width="9.140625" style="4"/>
    <col min="3582" max="3582" width="8.42578125" style="4" customWidth="1"/>
    <col min="3583" max="3583" width="3.5703125" style="4" customWidth="1"/>
    <col min="3584" max="3584" width="47.5703125" style="4" customWidth="1"/>
    <col min="3585" max="3585" width="14" style="4" customWidth="1"/>
    <col min="3586" max="3586" width="13.28515625" style="4" customWidth="1"/>
    <col min="3587" max="3587" width="14.42578125" style="4" customWidth="1"/>
    <col min="3588" max="3588" width="10" style="4" customWidth="1"/>
    <col min="3589" max="3837" width="9.140625" style="4"/>
    <col min="3838" max="3838" width="8.42578125" style="4" customWidth="1"/>
    <col min="3839" max="3839" width="3.5703125" style="4" customWidth="1"/>
    <col min="3840" max="3840" width="47.5703125" style="4" customWidth="1"/>
    <col min="3841" max="3841" width="14" style="4" customWidth="1"/>
    <col min="3842" max="3842" width="13.28515625" style="4" customWidth="1"/>
    <col min="3843" max="3843" width="14.42578125" style="4" customWidth="1"/>
    <col min="3844" max="3844" width="10" style="4" customWidth="1"/>
    <col min="3845" max="4093" width="9.140625" style="4"/>
    <col min="4094" max="4094" width="8.42578125" style="4" customWidth="1"/>
    <col min="4095" max="4095" width="3.5703125" style="4" customWidth="1"/>
    <col min="4096" max="4096" width="47.5703125" style="4" customWidth="1"/>
    <col min="4097" max="4097" width="14" style="4" customWidth="1"/>
    <col min="4098" max="4098" width="13.28515625" style="4" customWidth="1"/>
    <col min="4099" max="4099" width="14.42578125" style="4" customWidth="1"/>
    <col min="4100" max="4100" width="10" style="4" customWidth="1"/>
    <col min="4101" max="4349" width="9.140625" style="4"/>
    <col min="4350" max="4350" width="8.42578125" style="4" customWidth="1"/>
    <col min="4351" max="4351" width="3.5703125" style="4" customWidth="1"/>
    <col min="4352" max="4352" width="47.5703125" style="4" customWidth="1"/>
    <col min="4353" max="4353" width="14" style="4" customWidth="1"/>
    <col min="4354" max="4354" width="13.28515625" style="4" customWidth="1"/>
    <col min="4355" max="4355" width="14.42578125" style="4" customWidth="1"/>
    <col min="4356" max="4356" width="10" style="4" customWidth="1"/>
    <col min="4357" max="4605" width="9.140625" style="4"/>
    <col min="4606" max="4606" width="8.42578125" style="4" customWidth="1"/>
    <col min="4607" max="4607" width="3.5703125" style="4" customWidth="1"/>
    <col min="4608" max="4608" width="47.5703125" style="4" customWidth="1"/>
    <col min="4609" max="4609" width="14" style="4" customWidth="1"/>
    <col min="4610" max="4610" width="13.28515625" style="4" customWidth="1"/>
    <col min="4611" max="4611" width="14.42578125" style="4" customWidth="1"/>
    <col min="4612" max="4612" width="10" style="4" customWidth="1"/>
    <col min="4613" max="4861" width="9.140625" style="4"/>
    <col min="4862" max="4862" width="8.42578125" style="4" customWidth="1"/>
    <col min="4863" max="4863" width="3.5703125" style="4" customWidth="1"/>
    <col min="4864" max="4864" width="47.5703125" style="4" customWidth="1"/>
    <col min="4865" max="4865" width="14" style="4" customWidth="1"/>
    <col min="4866" max="4866" width="13.28515625" style="4" customWidth="1"/>
    <col min="4867" max="4867" width="14.42578125" style="4" customWidth="1"/>
    <col min="4868" max="4868" width="10" style="4" customWidth="1"/>
    <col min="4869" max="5117" width="9.140625" style="4"/>
    <col min="5118" max="5118" width="8.42578125" style="4" customWidth="1"/>
    <col min="5119" max="5119" width="3.5703125" style="4" customWidth="1"/>
    <col min="5120" max="5120" width="47.5703125" style="4" customWidth="1"/>
    <col min="5121" max="5121" width="14" style="4" customWidth="1"/>
    <col min="5122" max="5122" width="13.28515625" style="4" customWidth="1"/>
    <col min="5123" max="5123" width="14.42578125" style="4" customWidth="1"/>
    <col min="5124" max="5124" width="10" style="4" customWidth="1"/>
    <col min="5125" max="5373" width="9.140625" style="4"/>
    <col min="5374" max="5374" width="8.42578125" style="4" customWidth="1"/>
    <col min="5375" max="5375" width="3.5703125" style="4" customWidth="1"/>
    <col min="5376" max="5376" width="47.5703125" style="4" customWidth="1"/>
    <col min="5377" max="5377" width="14" style="4" customWidth="1"/>
    <col min="5378" max="5378" width="13.28515625" style="4" customWidth="1"/>
    <col min="5379" max="5379" width="14.42578125" style="4" customWidth="1"/>
    <col min="5380" max="5380" width="10" style="4" customWidth="1"/>
    <col min="5381" max="5629" width="9.140625" style="4"/>
    <col min="5630" max="5630" width="8.42578125" style="4" customWidth="1"/>
    <col min="5631" max="5631" width="3.5703125" style="4" customWidth="1"/>
    <col min="5632" max="5632" width="47.5703125" style="4" customWidth="1"/>
    <col min="5633" max="5633" width="14" style="4" customWidth="1"/>
    <col min="5634" max="5634" width="13.28515625" style="4" customWidth="1"/>
    <col min="5635" max="5635" width="14.42578125" style="4" customWidth="1"/>
    <col min="5636" max="5636" width="10" style="4" customWidth="1"/>
    <col min="5637" max="5885" width="9.140625" style="4"/>
    <col min="5886" max="5886" width="8.42578125" style="4" customWidth="1"/>
    <col min="5887" max="5887" width="3.5703125" style="4" customWidth="1"/>
    <col min="5888" max="5888" width="47.5703125" style="4" customWidth="1"/>
    <col min="5889" max="5889" width="14" style="4" customWidth="1"/>
    <col min="5890" max="5890" width="13.28515625" style="4" customWidth="1"/>
    <col min="5891" max="5891" width="14.42578125" style="4" customWidth="1"/>
    <col min="5892" max="5892" width="10" style="4" customWidth="1"/>
    <col min="5893" max="6141" width="9.140625" style="4"/>
    <col min="6142" max="6142" width="8.42578125" style="4" customWidth="1"/>
    <col min="6143" max="6143" width="3.5703125" style="4" customWidth="1"/>
    <col min="6144" max="6144" width="47.5703125" style="4" customWidth="1"/>
    <col min="6145" max="6145" width="14" style="4" customWidth="1"/>
    <col min="6146" max="6146" width="13.28515625" style="4" customWidth="1"/>
    <col min="6147" max="6147" width="14.42578125" style="4" customWidth="1"/>
    <col min="6148" max="6148" width="10" style="4" customWidth="1"/>
    <col min="6149" max="6397" width="9.140625" style="4"/>
    <col min="6398" max="6398" width="8.42578125" style="4" customWidth="1"/>
    <col min="6399" max="6399" width="3.5703125" style="4" customWidth="1"/>
    <col min="6400" max="6400" width="47.5703125" style="4" customWidth="1"/>
    <col min="6401" max="6401" width="14" style="4" customWidth="1"/>
    <col min="6402" max="6402" width="13.28515625" style="4" customWidth="1"/>
    <col min="6403" max="6403" width="14.42578125" style="4" customWidth="1"/>
    <col min="6404" max="6404" width="10" style="4" customWidth="1"/>
    <col min="6405" max="6653" width="9.140625" style="4"/>
    <col min="6654" max="6654" width="8.42578125" style="4" customWidth="1"/>
    <col min="6655" max="6655" width="3.5703125" style="4" customWidth="1"/>
    <col min="6656" max="6656" width="47.5703125" style="4" customWidth="1"/>
    <col min="6657" max="6657" width="14" style="4" customWidth="1"/>
    <col min="6658" max="6658" width="13.28515625" style="4" customWidth="1"/>
    <col min="6659" max="6659" width="14.42578125" style="4" customWidth="1"/>
    <col min="6660" max="6660" width="10" style="4" customWidth="1"/>
    <col min="6661" max="6909" width="9.140625" style="4"/>
    <col min="6910" max="6910" width="8.42578125" style="4" customWidth="1"/>
    <col min="6911" max="6911" width="3.5703125" style="4" customWidth="1"/>
    <col min="6912" max="6912" width="47.5703125" style="4" customWidth="1"/>
    <col min="6913" max="6913" width="14" style="4" customWidth="1"/>
    <col min="6914" max="6914" width="13.28515625" style="4" customWidth="1"/>
    <col min="6915" max="6915" width="14.42578125" style="4" customWidth="1"/>
    <col min="6916" max="6916" width="10" style="4" customWidth="1"/>
    <col min="6917" max="7165" width="9.140625" style="4"/>
    <col min="7166" max="7166" width="8.42578125" style="4" customWidth="1"/>
    <col min="7167" max="7167" width="3.5703125" style="4" customWidth="1"/>
    <col min="7168" max="7168" width="47.5703125" style="4" customWidth="1"/>
    <col min="7169" max="7169" width="14" style="4" customWidth="1"/>
    <col min="7170" max="7170" width="13.28515625" style="4" customWidth="1"/>
    <col min="7171" max="7171" width="14.42578125" style="4" customWidth="1"/>
    <col min="7172" max="7172" width="10" style="4" customWidth="1"/>
    <col min="7173" max="7421" width="9.140625" style="4"/>
    <col min="7422" max="7422" width="8.42578125" style="4" customWidth="1"/>
    <col min="7423" max="7423" width="3.5703125" style="4" customWidth="1"/>
    <col min="7424" max="7424" width="47.5703125" style="4" customWidth="1"/>
    <col min="7425" max="7425" width="14" style="4" customWidth="1"/>
    <col min="7426" max="7426" width="13.28515625" style="4" customWidth="1"/>
    <col min="7427" max="7427" width="14.42578125" style="4" customWidth="1"/>
    <col min="7428" max="7428" width="10" style="4" customWidth="1"/>
    <col min="7429" max="7677" width="9.140625" style="4"/>
    <col min="7678" max="7678" width="8.42578125" style="4" customWidth="1"/>
    <col min="7679" max="7679" width="3.5703125" style="4" customWidth="1"/>
    <col min="7680" max="7680" width="47.5703125" style="4" customWidth="1"/>
    <col min="7681" max="7681" width="14" style="4" customWidth="1"/>
    <col min="7682" max="7682" width="13.28515625" style="4" customWidth="1"/>
    <col min="7683" max="7683" width="14.42578125" style="4" customWidth="1"/>
    <col min="7684" max="7684" width="10" style="4" customWidth="1"/>
    <col min="7685" max="7933" width="9.140625" style="4"/>
    <col min="7934" max="7934" width="8.42578125" style="4" customWidth="1"/>
    <col min="7935" max="7935" width="3.5703125" style="4" customWidth="1"/>
    <col min="7936" max="7936" width="47.5703125" style="4" customWidth="1"/>
    <col min="7937" max="7937" width="14" style="4" customWidth="1"/>
    <col min="7938" max="7938" width="13.28515625" style="4" customWidth="1"/>
    <col min="7939" max="7939" width="14.42578125" style="4" customWidth="1"/>
    <col min="7940" max="7940" width="10" style="4" customWidth="1"/>
    <col min="7941" max="8189" width="9.140625" style="4"/>
    <col min="8190" max="8190" width="8.42578125" style="4" customWidth="1"/>
    <col min="8191" max="8191" width="3.5703125" style="4" customWidth="1"/>
    <col min="8192" max="8192" width="47.5703125" style="4" customWidth="1"/>
    <col min="8193" max="8193" width="14" style="4" customWidth="1"/>
    <col min="8194" max="8194" width="13.28515625" style="4" customWidth="1"/>
    <col min="8195" max="8195" width="14.42578125" style="4" customWidth="1"/>
    <col min="8196" max="8196" width="10" style="4" customWidth="1"/>
    <col min="8197" max="8445" width="9.140625" style="4"/>
    <col min="8446" max="8446" width="8.42578125" style="4" customWidth="1"/>
    <col min="8447" max="8447" width="3.5703125" style="4" customWidth="1"/>
    <col min="8448" max="8448" width="47.5703125" style="4" customWidth="1"/>
    <col min="8449" max="8449" width="14" style="4" customWidth="1"/>
    <col min="8450" max="8450" width="13.28515625" style="4" customWidth="1"/>
    <col min="8451" max="8451" width="14.42578125" style="4" customWidth="1"/>
    <col min="8452" max="8452" width="10" style="4" customWidth="1"/>
    <col min="8453" max="8701" width="9.140625" style="4"/>
    <col min="8702" max="8702" width="8.42578125" style="4" customWidth="1"/>
    <col min="8703" max="8703" width="3.5703125" style="4" customWidth="1"/>
    <col min="8704" max="8704" width="47.5703125" style="4" customWidth="1"/>
    <col min="8705" max="8705" width="14" style="4" customWidth="1"/>
    <col min="8706" max="8706" width="13.28515625" style="4" customWidth="1"/>
    <col min="8707" max="8707" width="14.42578125" style="4" customWidth="1"/>
    <col min="8708" max="8708" width="10" style="4" customWidth="1"/>
    <col min="8709" max="8957" width="9.140625" style="4"/>
    <col min="8958" max="8958" width="8.42578125" style="4" customWidth="1"/>
    <col min="8959" max="8959" width="3.5703125" style="4" customWidth="1"/>
    <col min="8960" max="8960" width="47.5703125" style="4" customWidth="1"/>
    <col min="8961" max="8961" width="14" style="4" customWidth="1"/>
    <col min="8962" max="8962" width="13.28515625" style="4" customWidth="1"/>
    <col min="8963" max="8963" width="14.42578125" style="4" customWidth="1"/>
    <col min="8964" max="8964" width="10" style="4" customWidth="1"/>
    <col min="8965" max="9213" width="9.140625" style="4"/>
    <col min="9214" max="9214" width="8.42578125" style="4" customWidth="1"/>
    <col min="9215" max="9215" width="3.5703125" style="4" customWidth="1"/>
    <col min="9216" max="9216" width="47.5703125" style="4" customWidth="1"/>
    <col min="9217" max="9217" width="14" style="4" customWidth="1"/>
    <col min="9218" max="9218" width="13.28515625" style="4" customWidth="1"/>
    <col min="9219" max="9219" width="14.42578125" style="4" customWidth="1"/>
    <col min="9220" max="9220" width="10" style="4" customWidth="1"/>
    <col min="9221" max="9469" width="9.140625" style="4"/>
    <col min="9470" max="9470" width="8.42578125" style="4" customWidth="1"/>
    <col min="9471" max="9471" width="3.5703125" style="4" customWidth="1"/>
    <col min="9472" max="9472" width="47.5703125" style="4" customWidth="1"/>
    <col min="9473" max="9473" width="14" style="4" customWidth="1"/>
    <col min="9474" max="9474" width="13.28515625" style="4" customWidth="1"/>
    <col min="9475" max="9475" width="14.42578125" style="4" customWidth="1"/>
    <col min="9476" max="9476" width="10" style="4" customWidth="1"/>
    <col min="9477" max="9725" width="9.140625" style="4"/>
    <col min="9726" max="9726" width="8.42578125" style="4" customWidth="1"/>
    <col min="9727" max="9727" width="3.5703125" style="4" customWidth="1"/>
    <col min="9728" max="9728" width="47.5703125" style="4" customWidth="1"/>
    <col min="9729" max="9729" width="14" style="4" customWidth="1"/>
    <col min="9730" max="9730" width="13.28515625" style="4" customWidth="1"/>
    <col min="9731" max="9731" width="14.42578125" style="4" customWidth="1"/>
    <col min="9732" max="9732" width="10" style="4" customWidth="1"/>
    <col min="9733" max="9981" width="9.140625" style="4"/>
    <col min="9982" max="9982" width="8.42578125" style="4" customWidth="1"/>
    <col min="9983" max="9983" width="3.5703125" style="4" customWidth="1"/>
    <col min="9984" max="9984" width="47.5703125" style="4" customWidth="1"/>
    <col min="9985" max="9985" width="14" style="4" customWidth="1"/>
    <col min="9986" max="9986" width="13.28515625" style="4" customWidth="1"/>
    <col min="9987" max="9987" width="14.42578125" style="4" customWidth="1"/>
    <col min="9988" max="9988" width="10" style="4" customWidth="1"/>
    <col min="9989" max="10237" width="9.140625" style="4"/>
    <col min="10238" max="10238" width="8.42578125" style="4" customWidth="1"/>
    <col min="10239" max="10239" width="3.5703125" style="4" customWidth="1"/>
    <col min="10240" max="10240" width="47.5703125" style="4" customWidth="1"/>
    <col min="10241" max="10241" width="14" style="4" customWidth="1"/>
    <col min="10242" max="10242" width="13.28515625" style="4" customWidth="1"/>
    <col min="10243" max="10243" width="14.42578125" style="4" customWidth="1"/>
    <col min="10244" max="10244" width="10" style="4" customWidth="1"/>
    <col min="10245" max="10493" width="9.140625" style="4"/>
    <col min="10494" max="10494" width="8.42578125" style="4" customWidth="1"/>
    <col min="10495" max="10495" width="3.5703125" style="4" customWidth="1"/>
    <col min="10496" max="10496" width="47.5703125" style="4" customWidth="1"/>
    <col min="10497" max="10497" width="14" style="4" customWidth="1"/>
    <col min="10498" max="10498" width="13.28515625" style="4" customWidth="1"/>
    <col min="10499" max="10499" width="14.42578125" style="4" customWidth="1"/>
    <col min="10500" max="10500" width="10" style="4" customWidth="1"/>
    <col min="10501" max="10749" width="9.140625" style="4"/>
    <col min="10750" max="10750" width="8.42578125" style="4" customWidth="1"/>
    <col min="10751" max="10751" width="3.5703125" style="4" customWidth="1"/>
    <col min="10752" max="10752" width="47.5703125" style="4" customWidth="1"/>
    <col min="10753" max="10753" width="14" style="4" customWidth="1"/>
    <col min="10754" max="10754" width="13.28515625" style="4" customWidth="1"/>
    <col min="10755" max="10755" width="14.42578125" style="4" customWidth="1"/>
    <col min="10756" max="10756" width="10" style="4" customWidth="1"/>
    <col min="10757" max="11005" width="9.140625" style="4"/>
    <col min="11006" max="11006" width="8.42578125" style="4" customWidth="1"/>
    <col min="11007" max="11007" width="3.5703125" style="4" customWidth="1"/>
    <col min="11008" max="11008" width="47.5703125" style="4" customWidth="1"/>
    <col min="11009" max="11009" width="14" style="4" customWidth="1"/>
    <col min="11010" max="11010" width="13.28515625" style="4" customWidth="1"/>
    <col min="11011" max="11011" width="14.42578125" style="4" customWidth="1"/>
    <col min="11012" max="11012" width="10" style="4" customWidth="1"/>
    <col min="11013" max="11261" width="9.140625" style="4"/>
    <col min="11262" max="11262" width="8.42578125" style="4" customWidth="1"/>
    <col min="11263" max="11263" width="3.5703125" style="4" customWidth="1"/>
    <col min="11264" max="11264" width="47.5703125" style="4" customWidth="1"/>
    <col min="11265" max="11265" width="14" style="4" customWidth="1"/>
    <col min="11266" max="11266" width="13.28515625" style="4" customWidth="1"/>
    <col min="11267" max="11267" width="14.42578125" style="4" customWidth="1"/>
    <col min="11268" max="11268" width="10" style="4" customWidth="1"/>
    <col min="11269" max="11517" width="9.140625" style="4"/>
    <col min="11518" max="11518" width="8.42578125" style="4" customWidth="1"/>
    <col min="11519" max="11519" width="3.5703125" style="4" customWidth="1"/>
    <col min="11520" max="11520" width="47.5703125" style="4" customWidth="1"/>
    <col min="11521" max="11521" width="14" style="4" customWidth="1"/>
    <col min="11522" max="11522" width="13.28515625" style="4" customWidth="1"/>
    <col min="11523" max="11523" width="14.42578125" style="4" customWidth="1"/>
    <col min="11524" max="11524" width="10" style="4" customWidth="1"/>
    <col min="11525" max="11773" width="9.140625" style="4"/>
    <col min="11774" max="11774" width="8.42578125" style="4" customWidth="1"/>
    <col min="11775" max="11775" width="3.5703125" style="4" customWidth="1"/>
    <col min="11776" max="11776" width="47.5703125" style="4" customWidth="1"/>
    <col min="11777" max="11777" width="14" style="4" customWidth="1"/>
    <col min="11778" max="11778" width="13.28515625" style="4" customWidth="1"/>
    <col min="11779" max="11779" width="14.42578125" style="4" customWidth="1"/>
    <col min="11780" max="11780" width="10" style="4" customWidth="1"/>
    <col min="11781" max="12029" width="9.140625" style="4"/>
    <col min="12030" max="12030" width="8.42578125" style="4" customWidth="1"/>
    <col min="12031" max="12031" width="3.5703125" style="4" customWidth="1"/>
    <col min="12032" max="12032" width="47.5703125" style="4" customWidth="1"/>
    <col min="12033" max="12033" width="14" style="4" customWidth="1"/>
    <col min="12034" max="12034" width="13.28515625" style="4" customWidth="1"/>
    <col min="12035" max="12035" width="14.42578125" style="4" customWidth="1"/>
    <col min="12036" max="12036" width="10" style="4" customWidth="1"/>
    <col min="12037" max="12285" width="9.140625" style="4"/>
    <col min="12286" max="12286" width="8.42578125" style="4" customWidth="1"/>
    <col min="12287" max="12287" width="3.5703125" style="4" customWidth="1"/>
    <col min="12288" max="12288" width="47.5703125" style="4" customWidth="1"/>
    <col min="12289" max="12289" width="14" style="4" customWidth="1"/>
    <col min="12290" max="12290" width="13.28515625" style="4" customWidth="1"/>
    <col min="12291" max="12291" width="14.42578125" style="4" customWidth="1"/>
    <col min="12292" max="12292" width="10" style="4" customWidth="1"/>
    <col min="12293" max="12541" width="9.140625" style="4"/>
    <col min="12542" max="12542" width="8.42578125" style="4" customWidth="1"/>
    <col min="12543" max="12543" width="3.5703125" style="4" customWidth="1"/>
    <col min="12544" max="12544" width="47.5703125" style="4" customWidth="1"/>
    <col min="12545" max="12545" width="14" style="4" customWidth="1"/>
    <col min="12546" max="12546" width="13.28515625" style="4" customWidth="1"/>
    <col min="12547" max="12547" width="14.42578125" style="4" customWidth="1"/>
    <col min="12548" max="12548" width="10" style="4" customWidth="1"/>
    <col min="12549" max="12797" width="9.140625" style="4"/>
    <col min="12798" max="12798" width="8.42578125" style="4" customWidth="1"/>
    <col min="12799" max="12799" width="3.5703125" style="4" customWidth="1"/>
    <col min="12800" max="12800" width="47.5703125" style="4" customWidth="1"/>
    <col min="12801" max="12801" width="14" style="4" customWidth="1"/>
    <col min="12802" max="12802" width="13.28515625" style="4" customWidth="1"/>
    <col min="12803" max="12803" width="14.42578125" style="4" customWidth="1"/>
    <col min="12804" max="12804" width="10" style="4" customWidth="1"/>
    <col min="12805" max="13053" width="9.140625" style="4"/>
    <col min="13054" max="13054" width="8.42578125" style="4" customWidth="1"/>
    <col min="13055" max="13055" width="3.5703125" style="4" customWidth="1"/>
    <col min="13056" max="13056" width="47.5703125" style="4" customWidth="1"/>
    <col min="13057" max="13057" width="14" style="4" customWidth="1"/>
    <col min="13058" max="13058" width="13.28515625" style="4" customWidth="1"/>
    <col min="13059" max="13059" width="14.42578125" style="4" customWidth="1"/>
    <col min="13060" max="13060" width="10" style="4" customWidth="1"/>
    <col min="13061" max="13309" width="9.140625" style="4"/>
    <col min="13310" max="13310" width="8.42578125" style="4" customWidth="1"/>
    <col min="13311" max="13311" width="3.5703125" style="4" customWidth="1"/>
    <col min="13312" max="13312" width="47.5703125" style="4" customWidth="1"/>
    <col min="13313" max="13313" width="14" style="4" customWidth="1"/>
    <col min="13314" max="13314" width="13.28515625" style="4" customWidth="1"/>
    <col min="13315" max="13315" width="14.42578125" style="4" customWidth="1"/>
    <col min="13316" max="13316" width="10" style="4" customWidth="1"/>
    <col min="13317" max="13565" width="9.140625" style="4"/>
    <col min="13566" max="13566" width="8.42578125" style="4" customWidth="1"/>
    <col min="13567" max="13567" width="3.5703125" style="4" customWidth="1"/>
    <col min="13568" max="13568" width="47.5703125" style="4" customWidth="1"/>
    <col min="13569" max="13569" width="14" style="4" customWidth="1"/>
    <col min="13570" max="13570" width="13.28515625" style="4" customWidth="1"/>
    <col min="13571" max="13571" width="14.42578125" style="4" customWidth="1"/>
    <col min="13572" max="13572" width="10" style="4" customWidth="1"/>
    <col min="13573" max="13821" width="9.140625" style="4"/>
    <col min="13822" max="13822" width="8.42578125" style="4" customWidth="1"/>
    <col min="13823" max="13823" width="3.5703125" style="4" customWidth="1"/>
    <col min="13824" max="13824" width="47.5703125" style="4" customWidth="1"/>
    <col min="13825" max="13825" width="14" style="4" customWidth="1"/>
    <col min="13826" max="13826" width="13.28515625" style="4" customWidth="1"/>
    <col min="13827" max="13827" width="14.42578125" style="4" customWidth="1"/>
    <col min="13828" max="13828" width="10" style="4" customWidth="1"/>
    <col min="13829" max="14077" width="9.140625" style="4"/>
    <col min="14078" max="14078" width="8.42578125" style="4" customWidth="1"/>
    <col min="14079" max="14079" width="3.5703125" style="4" customWidth="1"/>
    <col min="14080" max="14080" width="47.5703125" style="4" customWidth="1"/>
    <col min="14081" max="14081" width="14" style="4" customWidth="1"/>
    <col min="14082" max="14082" width="13.28515625" style="4" customWidth="1"/>
    <col min="14083" max="14083" width="14.42578125" style="4" customWidth="1"/>
    <col min="14084" max="14084" width="10" style="4" customWidth="1"/>
    <col min="14085" max="14333" width="9.140625" style="4"/>
    <col min="14334" max="14334" width="8.42578125" style="4" customWidth="1"/>
    <col min="14335" max="14335" width="3.5703125" style="4" customWidth="1"/>
    <col min="14336" max="14336" width="47.5703125" style="4" customWidth="1"/>
    <col min="14337" max="14337" width="14" style="4" customWidth="1"/>
    <col min="14338" max="14338" width="13.28515625" style="4" customWidth="1"/>
    <col min="14339" max="14339" width="14.42578125" style="4" customWidth="1"/>
    <col min="14340" max="14340" width="10" style="4" customWidth="1"/>
    <col min="14341" max="14589" width="9.140625" style="4"/>
    <col min="14590" max="14590" width="8.42578125" style="4" customWidth="1"/>
    <col min="14591" max="14591" width="3.5703125" style="4" customWidth="1"/>
    <col min="14592" max="14592" width="47.5703125" style="4" customWidth="1"/>
    <col min="14593" max="14593" width="14" style="4" customWidth="1"/>
    <col min="14594" max="14594" width="13.28515625" style="4" customWidth="1"/>
    <col min="14595" max="14595" width="14.42578125" style="4" customWidth="1"/>
    <col min="14596" max="14596" width="10" style="4" customWidth="1"/>
    <col min="14597" max="14845" width="9.140625" style="4"/>
    <col min="14846" max="14846" width="8.42578125" style="4" customWidth="1"/>
    <col min="14847" max="14847" width="3.5703125" style="4" customWidth="1"/>
    <col min="14848" max="14848" width="47.5703125" style="4" customWidth="1"/>
    <col min="14849" max="14849" width="14" style="4" customWidth="1"/>
    <col min="14850" max="14850" width="13.28515625" style="4" customWidth="1"/>
    <col min="14851" max="14851" width="14.42578125" style="4" customWidth="1"/>
    <col min="14852" max="14852" width="10" style="4" customWidth="1"/>
    <col min="14853" max="15101" width="9.140625" style="4"/>
    <col min="15102" max="15102" width="8.42578125" style="4" customWidth="1"/>
    <col min="15103" max="15103" width="3.5703125" style="4" customWidth="1"/>
    <col min="15104" max="15104" width="47.5703125" style="4" customWidth="1"/>
    <col min="15105" max="15105" width="14" style="4" customWidth="1"/>
    <col min="15106" max="15106" width="13.28515625" style="4" customWidth="1"/>
    <col min="15107" max="15107" width="14.42578125" style="4" customWidth="1"/>
    <col min="15108" max="15108" width="10" style="4" customWidth="1"/>
    <col min="15109" max="15357" width="9.140625" style="4"/>
    <col min="15358" max="15358" width="8.42578125" style="4" customWidth="1"/>
    <col min="15359" max="15359" width="3.5703125" style="4" customWidth="1"/>
    <col min="15360" max="15360" width="47.5703125" style="4" customWidth="1"/>
    <col min="15361" max="15361" width="14" style="4" customWidth="1"/>
    <col min="15362" max="15362" width="13.28515625" style="4" customWidth="1"/>
    <col min="15363" max="15363" width="14.42578125" style="4" customWidth="1"/>
    <col min="15364" max="15364" width="10" style="4" customWidth="1"/>
    <col min="15365" max="15613" width="9.140625" style="4"/>
    <col min="15614" max="15614" width="8.42578125" style="4" customWidth="1"/>
    <col min="15615" max="15615" width="3.5703125" style="4" customWidth="1"/>
    <col min="15616" max="15616" width="47.5703125" style="4" customWidth="1"/>
    <col min="15617" max="15617" width="14" style="4" customWidth="1"/>
    <col min="15618" max="15618" width="13.28515625" style="4" customWidth="1"/>
    <col min="15619" max="15619" width="14.42578125" style="4" customWidth="1"/>
    <col min="15620" max="15620" width="10" style="4" customWidth="1"/>
    <col min="15621" max="15869" width="9.140625" style="4"/>
    <col min="15870" max="15870" width="8.42578125" style="4" customWidth="1"/>
    <col min="15871" max="15871" width="3.5703125" style="4" customWidth="1"/>
    <col min="15872" max="15872" width="47.5703125" style="4" customWidth="1"/>
    <col min="15873" max="15873" width="14" style="4" customWidth="1"/>
    <col min="15874" max="15874" width="13.28515625" style="4" customWidth="1"/>
    <col min="15875" max="15875" width="14.42578125" style="4" customWidth="1"/>
    <col min="15876" max="15876" width="10" style="4" customWidth="1"/>
    <col min="15877" max="16125" width="9.140625" style="4"/>
    <col min="16126" max="16126" width="8.42578125" style="4" customWidth="1"/>
    <col min="16127" max="16127" width="3.5703125" style="4" customWidth="1"/>
    <col min="16128" max="16128" width="47.5703125" style="4" customWidth="1"/>
    <col min="16129" max="16129" width="14" style="4" customWidth="1"/>
    <col min="16130" max="16130" width="13.28515625" style="4" customWidth="1"/>
    <col min="16131" max="16131" width="14.42578125" style="4" customWidth="1"/>
    <col min="16132" max="16132" width="10" style="4" customWidth="1"/>
    <col min="16133" max="16384" width="9.140625" style="4"/>
  </cols>
  <sheetData>
    <row r="1" spans="1:8" x14ac:dyDescent="0.2">
      <c r="D1" s="34"/>
      <c r="H1" s="114" t="s">
        <v>91</v>
      </c>
    </row>
    <row r="2" spans="1:8" ht="45" x14ac:dyDescent="0.2">
      <c r="B2" s="2"/>
      <c r="C2" s="3"/>
      <c r="D2" s="35"/>
      <c r="H2" s="117" t="s">
        <v>139</v>
      </c>
    </row>
    <row r="3" spans="1:8" x14ac:dyDescent="0.2">
      <c r="B3" s="2"/>
      <c r="C3" s="3"/>
      <c r="D3" s="35"/>
      <c r="H3" s="117"/>
    </row>
    <row r="4" spans="1:8" ht="13.5" thickBot="1" x14ac:dyDescent="0.25">
      <c r="A4" s="109" t="s">
        <v>100</v>
      </c>
      <c r="B4" s="5"/>
      <c r="C4" s="6"/>
    </row>
    <row r="5" spans="1:8" ht="51.75" customHeight="1" thickBot="1" x14ac:dyDescent="0.25">
      <c r="A5" s="60" t="s">
        <v>23</v>
      </c>
      <c r="B5" s="61" t="s">
        <v>24</v>
      </c>
      <c r="C5" s="62"/>
      <c r="D5" s="92" t="s">
        <v>101</v>
      </c>
      <c r="E5" s="120" t="s">
        <v>122</v>
      </c>
      <c r="F5" s="121" t="s">
        <v>134</v>
      </c>
      <c r="G5" s="121" t="s">
        <v>138</v>
      </c>
      <c r="H5" s="120" t="s">
        <v>123</v>
      </c>
    </row>
    <row r="6" spans="1:8" ht="37.5" customHeight="1" thickBot="1" x14ac:dyDescent="0.25">
      <c r="A6" s="36"/>
      <c r="B6" s="133" t="s">
        <v>90</v>
      </c>
      <c r="C6" s="134"/>
      <c r="D6" s="64">
        <f>SUM(D7+D9+D14+D16+D19+D21+D32+D49)</f>
        <v>1960190</v>
      </c>
      <c r="E6" s="64">
        <f>SUM(E7+E9+E14+E16+E19+E21+E32+E49)</f>
        <v>-600584</v>
      </c>
      <c r="F6" s="64">
        <f>SUM(F7+F9+F14+F16+F19+F21+F32+F49)</f>
        <v>7200</v>
      </c>
      <c r="G6" s="64">
        <f>SUM(G7+G9+G14+G16+G19+G21+G32+G49)</f>
        <v>-104719</v>
      </c>
      <c r="H6" s="64">
        <f>SUM(H7+H9+H14+H16+H19+H21+H32+H49)</f>
        <v>1262087</v>
      </c>
    </row>
    <row r="7" spans="1:8" ht="13.5" thickBot="1" x14ac:dyDescent="0.25">
      <c r="A7" s="27" t="s">
        <v>10</v>
      </c>
      <c r="B7" s="8" t="s">
        <v>51</v>
      </c>
      <c r="C7" s="102"/>
      <c r="D7" s="101">
        <f>SUM(D8)</f>
        <v>40000</v>
      </c>
      <c r="E7" s="101">
        <f>SUM(E8)</f>
        <v>0</v>
      </c>
      <c r="F7" s="101">
        <f>SUM(F8)</f>
        <v>0</v>
      </c>
      <c r="G7" s="101">
        <f>SUM(G8)</f>
        <v>-40000</v>
      </c>
      <c r="H7" s="101">
        <f>SUM(H8)</f>
        <v>0</v>
      </c>
    </row>
    <row r="8" spans="1:8" ht="13.5" thickBot="1" x14ac:dyDescent="0.25">
      <c r="A8" s="103"/>
      <c r="B8" s="104">
        <v>15</v>
      </c>
      <c r="C8" s="105" t="s">
        <v>94</v>
      </c>
      <c r="D8" s="110">
        <v>40000</v>
      </c>
      <c r="E8" s="54">
        <v>0</v>
      </c>
      <c r="F8" s="54">
        <v>0</v>
      </c>
      <c r="G8" s="54">
        <v>-40000</v>
      </c>
      <c r="H8" s="54">
        <f>SUM(D8:G8)</f>
        <v>0</v>
      </c>
    </row>
    <row r="9" spans="1:8" ht="13.5" thickBot="1" x14ac:dyDescent="0.25">
      <c r="A9" s="27" t="s">
        <v>12</v>
      </c>
      <c r="B9" s="8" t="s">
        <v>53</v>
      </c>
      <c r="C9" s="21"/>
      <c r="D9" s="55">
        <f>SUM(D10:D13)</f>
        <v>555685</v>
      </c>
      <c r="E9" s="55">
        <f>SUM(E10:E13)</f>
        <v>-40000</v>
      </c>
      <c r="F9" s="55">
        <f>SUM(F10:F13)</f>
        <v>0</v>
      </c>
      <c r="G9" s="55">
        <f>SUM(G10:G13)</f>
        <v>6672</v>
      </c>
      <c r="H9" s="55">
        <f>SUM(H10:H13)</f>
        <v>522357</v>
      </c>
    </row>
    <row r="10" spans="1:8" s="22" customFormat="1" ht="25.5" x14ac:dyDescent="0.2">
      <c r="A10" s="28"/>
      <c r="B10" s="43">
        <v>15</v>
      </c>
      <c r="C10" s="44" t="s">
        <v>108</v>
      </c>
      <c r="D10" s="56">
        <v>255685</v>
      </c>
      <c r="E10" s="54">
        <v>0</v>
      </c>
      <c r="F10" s="54">
        <v>0</v>
      </c>
      <c r="G10" s="54">
        <v>0</v>
      </c>
      <c r="H10" s="54">
        <f>SUM(D10:G10)</f>
        <v>255685</v>
      </c>
    </row>
    <row r="11" spans="1:8" s="22" customFormat="1" x14ac:dyDescent="0.2">
      <c r="A11" s="28"/>
      <c r="B11" s="43">
        <v>15</v>
      </c>
      <c r="C11" s="44" t="s">
        <v>102</v>
      </c>
      <c r="D11" s="56">
        <v>200000</v>
      </c>
      <c r="E11" s="54">
        <v>60000</v>
      </c>
      <c r="F11" s="54">
        <v>0</v>
      </c>
      <c r="G11" s="54">
        <v>0</v>
      </c>
      <c r="H11" s="54">
        <f t="shared" ref="H11:H13" si="0">SUM(D11:G11)</f>
        <v>260000</v>
      </c>
    </row>
    <row r="12" spans="1:8" s="22" customFormat="1" ht="25.5" x14ac:dyDescent="0.2">
      <c r="A12" s="28"/>
      <c r="B12" s="43">
        <v>15</v>
      </c>
      <c r="C12" s="44" t="s">
        <v>103</v>
      </c>
      <c r="D12" s="56">
        <v>100000</v>
      </c>
      <c r="E12" s="54">
        <v>-100000</v>
      </c>
      <c r="F12" s="54">
        <v>0</v>
      </c>
      <c r="G12" s="54">
        <v>0</v>
      </c>
      <c r="H12" s="54">
        <f t="shared" si="0"/>
        <v>0</v>
      </c>
    </row>
    <row r="13" spans="1:8" s="22" customFormat="1" ht="13.5" thickBot="1" x14ac:dyDescent="0.25">
      <c r="A13" s="28"/>
      <c r="B13" s="43">
        <v>15</v>
      </c>
      <c r="C13" s="44" t="s">
        <v>141</v>
      </c>
      <c r="D13" s="56">
        <v>0</v>
      </c>
      <c r="E13" s="54">
        <v>0</v>
      </c>
      <c r="F13" s="54">
        <v>0</v>
      </c>
      <c r="G13" s="54">
        <v>6672</v>
      </c>
      <c r="H13" s="54">
        <f t="shared" si="0"/>
        <v>6672</v>
      </c>
    </row>
    <row r="14" spans="1:8" ht="13.5" thickBot="1" x14ac:dyDescent="0.25">
      <c r="A14" s="27" t="s">
        <v>13</v>
      </c>
      <c r="B14" s="8" t="s">
        <v>54</v>
      </c>
      <c r="C14" s="21"/>
      <c r="D14" s="55">
        <f>SUM(D15:D15)</f>
        <v>12807</v>
      </c>
      <c r="E14" s="55">
        <f>SUM(E15:E15)</f>
        <v>-3972</v>
      </c>
      <c r="F14" s="55">
        <f>SUM(F15:F15)</f>
        <v>0</v>
      </c>
      <c r="G14" s="55">
        <f>SUM(G15:G15)</f>
        <v>0</v>
      </c>
      <c r="H14" s="55">
        <f>SUM(H15:H15)</f>
        <v>8835</v>
      </c>
    </row>
    <row r="15" spans="1:8" s="22" customFormat="1" ht="26.25" thickBot="1" x14ac:dyDescent="0.25">
      <c r="A15" s="28"/>
      <c r="B15" s="45">
        <v>15</v>
      </c>
      <c r="C15" s="46" t="s">
        <v>104</v>
      </c>
      <c r="D15" s="56">
        <v>12807</v>
      </c>
      <c r="E15" s="54">
        <v>-3972</v>
      </c>
      <c r="F15" s="54">
        <v>0</v>
      </c>
      <c r="G15" s="54">
        <v>0</v>
      </c>
      <c r="H15" s="54">
        <f>SUM(D15:G15)</f>
        <v>8835</v>
      </c>
    </row>
    <row r="16" spans="1:8" s="22" customFormat="1" ht="13.5" thickBot="1" x14ac:dyDescent="0.25">
      <c r="A16" s="27" t="s">
        <v>14</v>
      </c>
      <c r="B16" s="8" t="s">
        <v>55</v>
      </c>
      <c r="C16" s="21"/>
      <c r="D16" s="124">
        <f>SUM(D17:D18)</f>
        <v>7192</v>
      </c>
      <c r="E16" s="55">
        <f>SUM(E17:E18)</f>
        <v>50000</v>
      </c>
      <c r="F16" s="55">
        <f>SUM(F17:F18)</f>
        <v>0</v>
      </c>
      <c r="G16" s="55">
        <f>SUM(G17:G18)</f>
        <v>-40000</v>
      </c>
      <c r="H16" s="55">
        <f>SUM(H17:H18)</f>
        <v>17192</v>
      </c>
    </row>
    <row r="17" spans="1:8" s="22" customFormat="1" ht="38.25" x14ac:dyDescent="0.2">
      <c r="A17" s="111"/>
      <c r="B17" s="45">
        <v>15</v>
      </c>
      <c r="C17" s="46" t="s">
        <v>111</v>
      </c>
      <c r="D17" s="125">
        <v>7192</v>
      </c>
      <c r="E17" s="122">
        <v>0</v>
      </c>
      <c r="F17" s="122">
        <v>0</v>
      </c>
      <c r="G17" s="122">
        <v>0</v>
      </c>
      <c r="H17" s="54">
        <f>SUM(D17:G17)</f>
        <v>7192</v>
      </c>
    </row>
    <row r="18" spans="1:8" s="22" customFormat="1" ht="26.25" thickBot="1" x14ac:dyDescent="0.25">
      <c r="A18" s="111"/>
      <c r="B18" s="45">
        <v>15</v>
      </c>
      <c r="C18" s="46" t="s">
        <v>124</v>
      </c>
      <c r="D18" s="91">
        <v>0</v>
      </c>
      <c r="E18" s="122">
        <v>50000</v>
      </c>
      <c r="F18" s="122">
        <v>0</v>
      </c>
      <c r="G18" s="122">
        <v>-40000</v>
      </c>
      <c r="H18" s="54">
        <f>SUM(D18:G18)</f>
        <v>10000</v>
      </c>
    </row>
    <row r="19" spans="1:8" s="22" customFormat="1" ht="13.5" thickBot="1" x14ac:dyDescent="0.25">
      <c r="A19" s="27" t="s">
        <v>15</v>
      </c>
      <c r="B19" s="8" t="s">
        <v>56</v>
      </c>
      <c r="C19" s="21"/>
      <c r="D19" s="55">
        <f>SUM(D20)</f>
        <v>44000</v>
      </c>
      <c r="E19" s="55">
        <f>SUM(E20)</f>
        <v>0</v>
      </c>
      <c r="F19" s="55">
        <f>SUM(F20)</f>
        <v>0</v>
      </c>
      <c r="G19" s="55">
        <f>SUM(G20)</f>
        <v>0</v>
      </c>
      <c r="H19" s="55">
        <f>SUM(H20)</f>
        <v>44000</v>
      </c>
    </row>
    <row r="20" spans="1:8" s="22" customFormat="1" ht="26.25" thickBot="1" x14ac:dyDescent="0.25">
      <c r="A20" s="29"/>
      <c r="B20" s="43">
        <v>15</v>
      </c>
      <c r="C20" s="44" t="s">
        <v>105</v>
      </c>
      <c r="D20" s="56">
        <v>44000</v>
      </c>
      <c r="E20" s="54">
        <v>0</v>
      </c>
      <c r="F20" s="54">
        <v>0</v>
      </c>
      <c r="G20" s="54">
        <v>0</v>
      </c>
      <c r="H20" s="54">
        <f>SUM(D20:G20)</f>
        <v>44000</v>
      </c>
    </row>
    <row r="21" spans="1:8" ht="13.5" thickBot="1" x14ac:dyDescent="0.25">
      <c r="A21" s="27" t="s">
        <v>16</v>
      </c>
      <c r="B21" s="8" t="s">
        <v>57</v>
      </c>
      <c r="C21" s="21"/>
      <c r="D21" s="55">
        <f>SUM(D22:D31)</f>
        <v>296000</v>
      </c>
      <c r="E21" s="55">
        <f>SUM(E22:E31)</f>
        <v>-25084</v>
      </c>
      <c r="F21" s="55">
        <f>SUM(F22:F31)</f>
        <v>0</v>
      </c>
      <c r="G21" s="55">
        <f>SUM(G22:G31)</f>
        <v>-20627</v>
      </c>
      <c r="H21" s="55">
        <f>SUM(H22:H31)</f>
        <v>250289</v>
      </c>
    </row>
    <row r="22" spans="1:8" s="22" customFormat="1" ht="25.5" x14ac:dyDescent="0.2">
      <c r="A22" s="28"/>
      <c r="B22" s="42">
        <v>15</v>
      </c>
      <c r="C22" s="46" t="s">
        <v>92</v>
      </c>
      <c r="D22" s="56">
        <v>122000</v>
      </c>
      <c r="E22" s="54">
        <v>-122000</v>
      </c>
      <c r="F22" s="54">
        <v>0</v>
      </c>
      <c r="G22" s="54">
        <v>0</v>
      </c>
      <c r="H22" s="54">
        <f>SUM(D22:G22)</f>
        <v>0</v>
      </c>
    </row>
    <row r="23" spans="1:8" s="22" customFormat="1" ht="25.5" x14ac:dyDescent="0.2">
      <c r="A23" s="28"/>
      <c r="B23" s="42">
        <v>15</v>
      </c>
      <c r="C23" s="46" t="s">
        <v>93</v>
      </c>
      <c r="D23" s="56">
        <v>54000</v>
      </c>
      <c r="E23" s="54">
        <v>0</v>
      </c>
      <c r="F23" s="54">
        <v>0</v>
      </c>
      <c r="G23" s="54">
        <v>-54000</v>
      </c>
      <c r="H23" s="54">
        <f t="shared" ref="H23:H31" si="1">SUM(D23:G23)</f>
        <v>0</v>
      </c>
    </row>
    <row r="24" spans="1:8" s="22" customFormat="1" ht="25.5" x14ac:dyDescent="0.2">
      <c r="A24" s="28"/>
      <c r="B24" s="42">
        <v>15</v>
      </c>
      <c r="C24" s="46" t="s">
        <v>125</v>
      </c>
      <c r="D24" s="56">
        <v>0</v>
      </c>
      <c r="E24" s="54">
        <v>17300</v>
      </c>
      <c r="F24" s="54">
        <v>0</v>
      </c>
      <c r="G24" s="54">
        <v>0</v>
      </c>
      <c r="H24" s="54">
        <f t="shared" si="1"/>
        <v>17300</v>
      </c>
    </row>
    <row r="25" spans="1:8" s="22" customFormat="1" ht="25.5" x14ac:dyDescent="0.2">
      <c r="A25" s="28"/>
      <c r="B25" s="42">
        <v>15</v>
      </c>
      <c r="C25" s="46" t="s">
        <v>126</v>
      </c>
      <c r="D25" s="56">
        <v>0</v>
      </c>
      <c r="E25" s="54">
        <v>7000</v>
      </c>
      <c r="F25" s="54">
        <v>0</v>
      </c>
      <c r="G25" s="54">
        <v>-7000</v>
      </c>
      <c r="H25" s="54">
        <f t="shared" si="1"/>
        <v>0</v>
      </c>
    </row>
    <row r="26" spans="1:8" s="22" customFormat="1" ht="25.5" x14ac:dyDescent="0.2">
      <c r="A26" s="28"/>
      <c r="B26" s="42">
        <v>15</v>
      </c>
      <c r="C26" s="46" t="s">
        <v>127</v>
      </c>
      <c r="D26" s="56">
        <v>0</v>
      </c>
      <c r="E26" s="54">
        <v>7000</v>
      </c>
      <c r="F26" s="54">
        <v>0</v>
      </c>
      <c r="G26" s="54">
        <v>-7000</v>
      </c>
      <c r="H26" s="54">
        <f t="shared" si="1"/>
        <v>0</v>
      </c>
    </row>
    <row r="27" spans="1:8" s="22" customFormat="1" ht="25.5" x14ac:dyDescent="0.2">
      <c r="A27" s="28"/>
      <c r="B27" s="42">
        <v>15</v>
      </c>
      <c r="C27" s="46" t="s">
        <v>128</v>
      </c>
      <c r="D27" s="56">
        <v>0</v>
      </c>
      <c r="E27" s="54">
        <v>8000</v>
      </c>
      <c r="F27" s="54">
        <v>0</v>
      </c>
      <c r="G27" s="54">
        <v>-1172</v>
      </c>
      <c r="H27" s="54">
        <f t="shared" si="1"/>
        <v>6828</v>
      </c>
    </row>
    <row r="28" spans="1:8" s="22" customFormat="1" ht="25.5" x14ac:dyDescent="0.2">
      <c r="A28" s="28"/>
      <c r="B28" s="42">
        <v>15</v>
      </c>
      <c r="C28" s="46" t="s">
        <v>129</v>
      </c>
      <c r="D28" s="56">
        <v>0</v>
      </c>
      <c r="E28" s="54">
        <v>10000</v>
      </c>
      <c r="F28" s="54">
        <v>0</v>
      </c>
      <c r="G28" s="54">
        <v>0</v>
      </c>
      <c r="H28" s="54">
        <f t="shared" si="1"/>
        <v>10000</v>
      </c>
    </row>
    <row r="29" spans="1:8" ht="25.5" x14ac:dyDescent="0.2">
      <c r="A29" s="29"/>
      <c r="B29" s="43">
        <v>15</v>
      </c>
      <c r="C29" s="44" t="s">
        <v>121</v>
      </c>
      <c r="D29" s="56">
        <v>100000</v>
      </c>
      <c r="E29" s="54">
        <v>7616</v>
      </c>
      <c r="F29" s="54">
        <v>0</v>
      </c>
      <c r="G29" s="54">
        <v>45145</v>
      </c>
      <c r="H29" s="54">
        <f t="shared" si="1"/>
        <v>152761</v>
      </c>
    </row>
    <row r="30" spans="1:8" ht="25.5" x14ac:dyDescent="0.2">
      <c r="A30" s="29"/>
      <c r="B30" s="43">
        <v>15</v>
      </c>
      <c r="C30" s="44" t="s">
        <v>130</v>
      </c>
      <c r="D30" s="56">
        <v>0</v>
      </c>
      <c r="E30" s="54">
        <v>40000</v>
      </c>
      <c r="F30" s="54">
        <v>0</v>
      </c>
      <c r="G30" s="54">
        <v>0</v>
      </c>
      <c r="H30" s="54">
        <f t="shared" si="1"/>
        <v>40000</v>
      </c>
    </row>
    <row r="31" spans="1:8" ht="26.25" thickBot="1" x14ac:dyDescent="0.25">
      <c r="A31" s="29"/>
      <c r="B31" s="43">
        <v>15</v>
      </c>
      <c r="C31" s="44" t="s">
        <v>112</v>
      </c>
      <c r="D31" s="56">
        <v>20000</v>
      </c>
      <c r="E31" s="54"/>
      <c r="F31" s="54">
        <v>0</v>
      </c>
      <c r="G31" s="54">
        <v>3400</v>
      </c>
      <c r="H31" s="54">
        <f t="shared" si="1"/>
        <v>23400</v>
      </c>
    </row>
    <row r="32" spans="1:8" ht="13.5" thickBot="1" x14ac:dyDescent="0.25">
      <c r="A32" s="27" t="s">
        <v>17</v>
      </c>
      <c r="B32" s="8" t="s">
        <v>58</v>
      </c>
      <c r="C32" s="21"/>
      <c r="D32" s="55">
        <f>SUM(D33:D48)</f>
        <v>964506</v>
      </c>
      <c r="E32" s="55">
        <f>SUM(E33:E48)</f>
        <v>-581528</v>
      </c>
      <c r="F32" s="55">
        <f>SUM(F33:F48)</f>
        <v>7200</v>
      </c>
      <c r="G32" s="55">
        <f>SUM(G33:G48)</f>
        <v>29236</v>
      </c>
      <c r="H32" s="55">
        <f>SUM(H33:H48)</f>
        <v>419414</v>
      </c>
    </row>
    <row r="33" spans="1:8" ht="25.5" x14ac:dyDescent="0.2">
      <c r="A33" s="28"/>
      <c r="B33" s="42">
        <v>15</v>
      </c>
      <c r="C33" s="112" t="s">
        <v>113</v>
      </c>
      <c r="D33" s="94">
        <v>7604</v>
      </c>
      <c r="E33" s="122">
        <v>0</v>
      </c>
      <c r="F33" s="54">
        <v>0</v>
      </c>
      <c r="G33" s="54">
        <v>0</v>
      </c>
      <c r="H33" s="54">
        <f>SUM(D33:G33)</f>
        <v>7604</v>
      </c>
    </row>
    <row r="34" spans="1:8" ht="25.5" x14ac:dyDescent="0.2">
      <c r="A34" s="28"/>
      <c r="B34" s="42">
        <v>15</v>
      </c>
      <c r="C34" s="112" t="s">
        <v>131</v>
      </c>
      <c r="D34" s="57">
        <v>0</v>
      </c>
      <c r="E34" s="122">
        <v>15500</v>
      </c>
      <c r="F34" s="54">
        <v>0</v>
      </c>
      <c r="G34" s="54">
        <v>0</v>
      </c>
      <c r="H34" s="54">
        <f t="shared" ref="H34:H48" si="2">SUM(D34:G34)</f>
        <v>15500</v>
      </c>
    </row>
    <row r="35" spans="1:8" ht="25.5" x14ac:dyDescent="0.2">
      <c r="A35" s="28"/>
      <c r="B35" s="42">
        <v>15</v>
      </c>
      <c r="C35" s="112" t="s">
        <v>114</v>
      </c>
      <c r="D35" s="57">
        <v>6759</v>
      </c>
      <c r="E35" s="122">
        <v>0</v>
      </c>
      <c r="F35" s="54">
        <v>0</v>
      </c>
      <c r="G35" s="54">
        <v>0</v>
      </c>
      <c r="H35" s="54">
        <f t="shared" si="2"/>
        <v>6759</v>
      </c>
    </row>
    <row r="36" spans="1:8" ht="25.5" x14ac:dyDescent="0.2">
      <c r="A36" s="28"/>
      <c r="B36" s="42">
        <v>15</v>
      </c>
      <c r="C36" s="112" t="s">
        <v>115</v>
      </c>
      <c r="D36" s="57">
        <v>7429</v>
      </c>
      <c r="E36" s="122">
        <v>0</v>
      </c>
      <c r="F36" s="54">
        <v>0</v>
      </c>
      <c r="G36" s="54">
        <v>0</v>
      </c>
      <c r="H36" s="54">
        <f t="shared" si="2"/>
        <v>7429</v>
      </c>
    </row>
    <row r="37" spans="1:8" ht="63.75" x14ac:dyDescent="0.2">
      <c r="A37" s="28"/>
      <c r="B37" s="12">
        <v>15</v>
      </c>
      <c r="C37" s="112" t="s">
        <v>117</v>
      </c>
      <c r="D37" s="57">
        <v>19000</v>
      </c>
      <c r="E37" s="122">
        <v>0</v>
      </c>
      <c r="F37" s="54">
        <v>0</v>
      </c>
      <c r="G37" s="54">
        <v>0</v>
      </c>
      <c r="H37" s="54">
        <f t="shared" si="2"/>
        <v>19000</v>
      </c>
    </row>
    <row r="38" spans="1:8" ht="25.5" x14ac:dyDescent="0.2">
      <c r="A38" s="28"/>
      <c r="B38" s="12">
        <v>15</v>
      </c>
      <c r="C38" s="112" t="s">
        <v>95</v>
      </c>
      <c r="D38" s="57">
        <v>37650</v>
      </c>
      <c r="E38" s="122">
        <v>-3528</v>
      </c>
      <c r="F38" s="54">
        <v>0</v>
      </c>
      <c r="G38" s="54">
        <v>-2667</v>
      </c>
      <c r="H38" s="54">
        <f t="shared" si="2"/>
        <v>31455</v>
      </c>
    </row>
    <row r="39" spans="1:8" ht="25.5" x14ac:dyDescent="0.2">
      <c r="A39" s="28"/>
      <c r="B39" s="12">
        <v>15</v>
      </c>
      <c r="C39" s="112" t="s">
        <v>116</v>
      </c>
      <c r="D39" s="57">
        <v>6205</v>
      </c>
      <c r="E39" s="122">
        <v>0</v>
      </c>
      <c r="F39" s="54">
        <v>0</v>
      </c>
      <c r="G39" s="54">
        <v>0</v>
      </c>
      <c r="H39" s="54">
        <f t="shared" si="2"/>
        <v>6205</v>
      </c>
    </row>
    <row r="40" spans="1:8" ht="38.25" x14ac:dyDescent="0.2">
      <c r="A40" s="28"/>
      <c r="B40" s="12">
        <v>15</v>
      </c>
      <c r="C40" s="112" t="s">
        <v>132</v>
      </c>
      <c r="D40" s="57">
        <v>0</v>
      </c>
      <c r="E40" s="122">
        <v>7500</v>
      </c>
      <c r="F40" s="54">
        <v>0</v>
      </c>
      <c r="G40" s="54">
        <v>0</v>
      </c>
      <c r="H40" s="54">
        <f t="shared" si="2"/>
        <v>7500</v>
      </c>
    </row>
    <row r="41" spans="1:8" ht="25.5" x14ac:dyDescent="0.2">
      <c r="A41" s="28"/>
      <c r="B41" s="43">
        <v>15</v>
      </c>
      <c r="C41" s="44" t="s">
        <v>107</v>
      </c>
      <c r="D41" s="56">
        <v>10000</v>
      </c>
      <c r="E41" s="122">
        <v>0</v>
      </c>
      <c r="F41" s="54">
        <v>0</v>
      </c>
      <c r="G41" s="54">
        <v>13111</v>
      </c>
      <c r="H41" s="54">
        <f t="shared" si="2"/>
        <v>23111</v>
      </c>
    </row>
    <row r="42" spans="1:8" ht="25.5" x14ac:dyDescent="0.2">
      <c r="A42" s="28"/>
      <c r="B42" s="43">
        <v>15</v>
      </c>
      <c r="C42" s="44" t="s">
        <v>133</v>
      </c>
      <c r="D42" s="56">
        <v>0</v>
      </c>
      <c r="E42" s="122">
        <v>15000</v>
      </c>
      <c r="F42" s="54">
        <v>0</v>
      </c>
      <c r="G42" s="54">
        <v>0</v>
      </c>
      <c r="H42" s="54">
        <f t="shared" si="2"/>
        <v>15000</v>
      </c>
    </row>
    <row r="43" spans="1:8" ht="38.25" x14ac:dyDescent="0.2">
      <c r="A43" s="28"/>
      <c r="B43" s="42">
        <v>15</v>
      </c>
      <c r="C43" s="46" t="s">
        <v>118</v>
      </c>
      <c r="D43" s="56">
        <v>837547</v>
      </c>
      <c r="E43" s="122">
        <v>-586688</v>
      </c>
      <c r="F43" s="54">
        <v>0</v>
      </c>
      <c r="G43" s="54">
        <v>0</v>
      </c>
      <c r="H43" s="54">
        <f t="shared" si="2"/>
        <v>250859</v>
      </c>
    </row>
    <row r="44" spans="1:8" ht="38.25" x14ac:dyDescent="0.2">
      <c r="A44" s="28"/>
      <c r="B44" s="42">
        <v>15</v>
      </c>
      <c r="C44" s="46" t="s">
        <v>119</v>
      </c>
      <c r="D44" s="56">
        <v>3000</v>
      </c>
      <c r="E44" s="122">
        <v>0</v>
      </c>
      <c r="F44" s="54">
        <v>0</v>
      </c>
      <c r="G44" s="54">
        <v>0</v>
      </c>
      <c r="H44" s="54">
        <f t="shared" si="2"/>
        <v>3000</v>
      </c>
    </row>
    <row r="45" spans="1:8" ht="25.5" x14ac:dyDescent="0.2">
      <c r="A45" s="28"/>
      <c r="B45" s="42">
        <v>15</v>
      </c>
      <c r="C45" s="46" t="s">
        <v>96</v>
      </c>
      <c r="D45" s="56">
        <v>29312</v>
      </c>
      <c r="E45" s="122">
        <v>-29312</v>
      </c>
      <c r="F45" s="54">
        <v>0</v>
      </c>
      <c r="G45" s="54">
        <v>0</v>
      </c>
      <c r="H45" s="54">
        <f t="shared" si="2"/>
        <v>0</v>
      </c>
    </row>
    <row r="46" spans="1:8" ht="38.25" x14ac:dyDescent="0.2">
      <c r="A46" s="28"/>
      <c r="B46" s="42">
        <v>15</v>
      </c>
      <c r="C46" s="128" t="s">
        <v>137</v>
      </c>
      <c r="D46" s="56">
        <v>0</v>
      </c>
      <c r="E46" s="122">
        <v>0</v>
      </c>
      <c r="F46" s="54">
        <v>7200</v>
      </c>
      <c r="G46" s="54">
        <v>0</v>
      </c>
      <c r="H46" s="54">
        <f t="shared" si="2"/>
        <v>7200</v>
      </c>
    </row>
    <row r="47" spans="1:8" ht="38.25" x14ac:dyDescent="0.2">
      <c r="A47" s="28"/>
      <c r="B47" s="42">
        <v>15</v>
      </c>
      <c r="C47" s="128" t="s">
        <v>140</v>
      </c>
      <c r="D47" s="56">
        <v>0</v>
      </c>
      <c r="E47" s="122">
        <v>0</v>
      </c>
      <c r="F47" s="54">
        <v>0</v>
      </c>
      <c r="G47" s="54">
        <v>10000</v>
      </c>
      <c r="H47" s="54">
        <f t="shared" si="2"/>
        <v>10000</v>
      </c>
    </row>
    <row r="48" spans="1:8" ht="26.25" thickBot="1" x14ac:dyDescent="0.25">
      <c r="A48" s="28"/>
      <c r="B48" s="42">
        <v>15</v>
      </c>
      <c r="C48" s="128" t="s">
        <v>142</v>
      </c>
      <c r="D48" s="91">
        <v>0</v>
      </c>
      <c r="E48" s="122">
        <v>0</v>
      </c>
      <c r="F48" s="54">
        <v>0</v>
      </c>
      <c r="G48" s="54">
        <v>8792</v>
      </c>
      <c r="H48" s="54">
        <f t="shared" si="2"/>
        <v>8792</v>
      </c>
    </row>
    <row r="49" spans="1:8" ht="13.5" thickBot="1" x14ac:dyDescent="0.25">
      <c r="A49" s="27" t="s">
        <v>18</v>
      </c>
      <c r="B49" s="8" t="s">
        <v>59</v>
      </c>
      <c r="C49" s="21"/>
      <c r="D49" s="55">
        <f>SUM(D50)</f>
        <v>40000</v>
      </c>
      <c r="E49" s="55">
        <f>SUM(E50)</f>
        <v>0</v>
      </c>
      <c r="F49" s="55">
        <f>SUM(F50)</f>
        <v>0</v>
      </c>
      <c r="G49" s="55">
        <f>SUM(G50)</f>
        <v>-40000</v>
      </c>
      <c r="H49" s="55">
        <f>SUM(H50)</f>
        <v>0</v>
      </c>
    </row>
    <row r="50" spans="1:8" ht="26.25" thickBot="1" x14ac:dyDescent="0.25">
      <c r="A50" s="106"/>
      <c r="B50" s="107">
        <v>15</v>
      </c>
      <c r="C50" s="132" t="s">
        <v>106</v>
      </c>
      <c r="D50" s="91">
        <v>40000</v>
      </c>
      <c r="E50" s="90">
        <v>0</v>
      </c>
      <c r="F50" s="90"/>
      <c r="G50" s="90">
        <v>-40000</v>
      </c>
      <c r="H50" s="123">
        <f>SUM(D50:G50)</f>
        <v>0</v>
      </c>
    </row>
    <row r="51" spans="1:8" x14ac:dyDescent="0.2">
      <c r="A51" s="23"/>
      <c r="B51" s="26"/>
      <c r="C51" s="26"/>
    </row>
    <row r="52" spans="1:8" x14ac:dyDescent="0.2">
      <c r="A52" s="23"/>
      <c r="B52" s="26"/>
      <c r="C52" s="26"/>
    </row>
    <row r="53" spans="1:8" x14ac:dyDescent="0.2">
      <c r="A53" s="23"/>
      <c r="B53" s="26"/>
      <c r="C53" s="26"/>
    </row>
    <row r="54" spans="1:8" x14ac:dyDescent="0.2">
      <c r="A54" s="23"/>
      <c r="B54" s="26"/>
      <c r="C54" s="26"/>
    </row>
    <row r="55" spans="1:8" x14ac:dyDescent="0.2">
      <c r="A55" s="23"/>
      <c r="B55" s="26"/>
      <c r="C55" s="26"/>
    </row>
    <row r="56" spans="1:8" x14ac:dyDescent="0.2">
      <c r="A56" s="23"/>
      <c r="B56" s="26"/>
      <c r="C56" s="26"/>
    </row>
  </sheetData>
  <mergeCells count="1">
    <mergeCell ref="B6:C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koondeelarve</vt:lpstr>
      <vt:lpstr>tulu- ja kulubaas</vt:lpstr>
      <vt:lpstr>kulud valdkondade lõikes</vt:lpstr>
      <vt:lpstr>investeeringud</vt:lpstr>
    </vt:vector>
  </TitlesOfParts>
  <Company>Märjamaa alevivalitsus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Janika</cp:lastModifiedBy>
  <cp:lastPrinted>2017-09-14T08:21:24Z</cp:lastPrinted>
  <dcterms:created xsi:type="dcterms:W3CDTF">2003-08-12T14:50:03Z</dcterms:created>
  <dcterms:modified xsi:type="dcterms:W3CDTF">2017-09-14T08:23:09Z</dcterms:modified>
</cp:coreProperties>
</file>