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20\Documents\"/>
    </mc:Choice>
  </mc:AlternateContent>
  <bookViews>
    <workbookView xWindow="0" yWindow="0" windowWidth="12870" windowHeight="7935" tabRatio="903"/>
  </bookViews>
  <sheets>
    <sheet name="Alaeelarved (valitsus 28.03.18)" sheetId="123" r:id="rId1"/>
  </sheets>
  <calcPr calcId="162913"/>
</workbook>
</file>

<file path=xl/calcChain.xml><?xml version="1.0" encoding="utf-8"?>
<calcChain xmlns="http://schemas.openxmlformats.org/spreadsheetml/2006/main">
  <c r="D1215" i="123" l="1"/>
  <c r="D1289" i="123" l="1"/>
  <c r="D1200" i="123" l="1"/>
  <c r="D532" i="123"/>
  <c r="D472" i="123"/>
  <c r="D184" i="123" l="1"/>
  <c r="D1353" i="123" l="1"/>
  <c r="D1352" i="123" s="1"/>
  <c r="D1318" i="123"/>
  <c r="D1315" i="123"/>
  <c r="D1314" i="123" s="1"/>
  <c r="D1286" i="123"/>
  <c r="D1285" i="123" s="1"/>
  <c r="D173" i="123"/>
  <c r="D1340" i="123"/>
  <c r="D1339" i="123" s="1"/>
  <c r="D1307" i="123"/>
  <c r="D1295" i="123"/>
  <c r="D1297" i="123"/>
  <c r="D1276" i="123"/>
  <c r="D1260" i="123"/>
  <c r="D1247" i="123"/>
  <c r="D998" i="123"/>
  <c r="D1313" i="123" l="1"/>
  <c r="D1284" i="123"/>
  <c r="D1294" i="123"/>
  <c r="D1039" i="123"/>
  <c r="D1234" i="123" l="1"/>
  <c r="D1212" i="123"/>
  <c r="D1211" i="123" s="1"/>
  <c r="D1208" i="123"/>
  <c r="D1207" i="123" s="1"/>
  <c r="D1205" i="123"/>
  <c r="D1204" i="123" s="1"/>
  <c r="D1197" i="123"/>
  <c r="D1196" i="123" s="1"/>
  <c r="D1155" i="123"/>
  <c r="D1154" i="123" s="1"/>
  <c r="D1011" i="123"/>
  <c r="D1010" i="123" s="1"/>
  <c r="D995" i="123"/>
  <c r="D994" i="123" s="1"/>
  <c r="D172" i="123"/>
  <c r="D991" i="123"/>
  <c r="D990" i="123" s="1"/>
  <c r="D1195" i="123" l="1"/>
  <c r="D1210" i="123"/>
  <c r="D993" i="123"/>
  <c r="D978" i="123"/>
  <c r="D975" i="123"/>
  <c r="D974" i="123" s="1"/>
  <c r="D891" i="123"/>
  <c r="D888" i="123"/>
  <c r="D887" i="123" s="1"/>
  <c r="D170" i="123"/>
  <c r="D884" i="123"/>
  <c r="D883" i="123" s="1"/>
  <c r="D871" i="123"/>
  <c r="D868" i="123"/>
  <c r="D867" i="123" s="1"/>
  <c r="D1227" i="123"/>
  <c r="D1226" i="123" s="1"/>
  <c r="D1188" i="123"/>
  <c r="D1184" i="123"/>
  <c r="D1122" i="123"/>
  <c r="D1125" i="123"/>
  <c r="D1124" i="123" s="1"/>
  <c r="D1129" i="123"/>
  <c r="D1149" i="123"/>
  <c r="D1146" i="123"/>
  <c r="D1145" i="123" s="1"/>
  <c r="D1140" i="123"/>
  <c r="D1137" i="123"/>
  <c r="D1136" i="123" s="1"/>
  <c r="D1119" i="123"/>
  <c r="D1118" i="123" s="1"/>
  <c r="D1114" i="123"/>
  <c r="D1113" i="123" s="1"/>
  <c r="D1108" i="123"/>
  <c r="D1107" i="123" s="1"/>
  <c r="D1103" i="123"/>
  <c r="D1100" i="123"/>
  <c r="D1099" i="123" s="1"/>
  <c r="D1092" i="123"/>
  <c r="D1089" i="123"/>
  <c r="D1088" i="123" s="1"/>
  <c r="D1079" i="123"/>
  <c r="D973" i="123" l="1"/>
  <c r="D1087" i="123"/>
  <c r="D1135" i="123"/>
  <c r="D1144" i="123"/>
  <c r="D886" i="123"/>
  <c r="D1121" i="123"/>
  <c r="D866" i="123"/>
  <c r="D1098" i="123"/>
  <c r="D1085" i="123"/>
  <c r="D1078" i="123" s="1"/>
  <c r="D1046" i="123" l="1"/>
  <c r="D1045" i="123" s="1"/>
  <c r="D1044" i="123" s="1"/>
  <c r="D177" i="123"/>
  <c r="D176" i="123"/>
  <c r="D175" i="123"/>
  <c r="D956" i="123"/>
  <c r="D955" i="123" s="1"/>
  <c r="D954" i="123" s="1"/>
  <c r="D171" i="123"/>
  <c r="D950" i="123"/>
  <c r="D930" i="123"/>
  <c r="D859" i="123"/>
  <c r="D833" i="123"/>
  <c r="D814" i="123"/>
  <c r="D807" i="123" l="1"/>
  <c r="D805" i="123"/>
  <c r="D804" i="123" l="1"/>
  <c r="D803" i="123" s="1"/>
  <c r="D780" i="123" l="1"/>
  <c r="D779" i="123" s="1"/>
  <c r="D727" i="123"/>
  <c r="D726" i="123" s="1"/>
  <c r="D731" i="123"/>
  <c r="D730" i="123" s="1"/>
  <c r="D711" i="123"/>
  <c r="D708" i="123"/>
  <c r="D707" i="123" s="1"/>
  <c r="D775" i="123"/>
  <c r="D754" i="123"/>
  <c r="D167" i="123"/>
  <c r="D744" i="123"/>
  <c r="D716" i="123"/>
  <c r="D703" i="123"/>
  <c r="D165" i="123"/>
  <c r="D696" i="123"/>
  <c r="D695" i="123" s="1"/>
  <c r="D686" i="123"/>
  <c r="D682" i="123"/>
  <c r="D681" i="123" s="1"/>
  <c r="D669" i="123"/>
  <c r="D668" i="123" s="1"/>
  <c r="D673" i="123"/>
  <c r="D183" i="123"/>
  <c r="D182" i="123"/>
  <c r="D181" i="123" l="1"/>
  <c r="D725" i="123"/>
  <c r="D706" i="123"/>
  <c r="D680" i="123"/>
  <c r="D667" i="123"/>
  <c r="D627" i="123" l="1"/>
  <c r="D626" i="123" s="1"/>
  <c r="D598" i="123" l="1"/>
  <c r="D595" i="123"/>
  <c r="D594" i="123" s="1"/>
  <c r="D581" i="123"/>
  <c r="D580" i="123" s="1"/>
  <c r="D585" i="123"/>
  <c r="D579" i="123" l="1"/>
  <c r="D593" i="123"/>
  <c r="D557" i="123"/>
  <c r="D556" i="123" s="1"/>
  <c r="D484" i="123" l="1"/>
  <c r="D482" i="123"/>
  <c r="D480" i="123"/>
  <c r="D488" i="123"/>
  <c r="D487" i="123" s="1"/>
  <c r="D479" i="123" l="1"/>
  <c r="D409" i="123" l="1"/>
  <c r="D445" i="123" l="1"/>
  <c r="D444" i="123" s="1"/>
  <c r="D397" i="123"/>
  <c r="D422" i="123"/>
  <c r="D421" i="123" s="1"/>
  <c r="D439" i="123"/>
  <c r="D201" i="123" l="1"/>
  <c r="D200" i="123"/>
  <c r="D199" i="123"/>
  <c r="D198" i="123"/>
  <c r="D161" i="123" l="1"/>
  <c r="D405" i="123"/>
  <c r="D404" i="123" s="1"/>
  <c r="D403" i="123" s="1"/>
  <c r="D394" i="123"/>
  <c r="D368" i="123"/>
  <c r="D160" i="123"/>
  <c r="D159" i="123"/>
  <c r="D158" i="123"/>
  <c r="D345" i="123"/>
  <c r="D344" i="123" s="1"/>
  <c r="D352" i="123"/>
  <c r="D351" i="123" s="1"/>
  <c r="D349" i="123"/>
  <c r="D335" i="123"/>
  <c r="D334" i="123" s="1"/>
  <c r="D321" i="123"/>
  <c r="D348" i="123" l="1"/>
  <c r="D393" i="123"/>
  <c r="D391" i="123" s="1"/>
  <c r="D333" i="123"/>
  <c r="D313" i="123" l="1"/>
  <c r="D286" i="123" l="1"/>
  <c r="D145" i="123" s="1"/>
  <c r="D300" i="123" l="1"/>
  <c r="D293" i="123" l="1"/>
  <c r="D292" i="123" s="1"/>
  <c r="D291" i="123" s="1"/>
  <c r="D283" i="123"/>
  <c r="D144" i="123" s="1"/>
  <c r="D282" i="123" l="1"/>
  <c r="D273" i="123"/>
  <c r="D244" i="123"/>
  <c r="D269" i="123"/>
  <c r="D268" i="123" l="1"/>
  <c r="D267" i="123" s="1"/>
  <c r="D261" i="123"/>
  <c r="D243" i="123" l="1"/>
  <c r="D240" i="123" l="1"/>
  <c r="D226" i="123"/>
  <c r="D219" i="123"/>
  <c r="D237" i="123"/>
  <c r="D236" i="123" s="1"/>
  <c r="D222" i="123"/>
  <c r="D129" i="123"/>
  <c r="D62" i="123"/>
  <c r="D235" i="123" l="1"/>
  <c r="D137" i="123"/>
  <c r="D111" i="123"/>
  <c r="D103" i="123" l="1"/>
  <c r="D110" i="123" l="1"/>
  <c r="D108" i="123" s="1"/>
  <c r="D107" i="123" s="1"/>
  <c r="D86" i="123" l="1"/>
  <c r="D94" i="123"/>
  <c r="D57" i="123" l="1"/>
  <c r="D31" i="123"/>
  <c r="D27" i="123"/>
  <c r="D49" i="123"/>
  <c r="D46" i="123"/>
  <c r="D41" i="123"/>
  <c r="D59" i="123" l="1"/>
  <c r="D51" i="123"/>
  <c r="D34" i="123"/>
  <c r="D531" i="123" l="1"/>
  <c r="D1250" i="123" l="1"/>
  <c r="D1230" i="123"/>
  <c r="D1176" i="123"/>
  <c r="D1058" i="123" l="1"/>
  <c r="D174" i="123"/>
  <c r="D847" i="123" l="1"/>
  <c r="D448" i="123" l="1"/>
  <c r="D452" i="123" l="1"/>
  <c r="D451" i="123" l="1"/>
  <c r="D450" i="123" s="1"/>
  <c r="D447" i="123" s="1"/>
  <c r="D163" i="123"/>
  <c r="D715" i="123"/>
  <c r="D714" i="123" s="1"/>
  <c r="D623" i="123" l="1"/>
  <c r="D622" i="123" s="1"/>
  <c r="D621" i="123" s="1"/>
  <c r="D612" i="123"/>
  <c r="D563" i="123"/>
  <c r="D700" i="123"/>
  <c r="D699" i="123" s="1"/>
  <c r="D698" i="123" s="1"/>
  <c r="D524" i="123"/>
  <c r="D523" i="123" s="1"/>
  <c r="D1076" i="123" l="1"/>
  <c r="D1075" i="123" s="1"/>
  <c r="D1074" i="123" s="1"/>
  <c r="D1072" i="123"/>
  <c r="D1071" i="123" s="1"/>
  <c r="D178" i="123" s="1"/>
  <c r="D1055" i="123"/>
  <c r="D1054" i="123" s="1"/>
  <c r="D419" i="123"/>
  <c r="D418" i="123" s="1"/>
  <c r="D1052" i="123" l="1"/>
  <c r="D162" i="123"/>
  <c r="D460" i="123" l="1"/>
  <c r="D429" i="123" l="1"/>
  <c r="D365" i="123"/>
  <c r="D364" i="123" s="1"/>
  <c r="D310" i="123" l="1"/>
  <c r="D309" i="123" l="1"/>
  <c r="D55" i="123" l="1"/>
  <c r="D14" i="123"/>
  <c r="D206" i="123" l="1"/>
  <c r="D205" i="123"/>
  <c r="D197" i="123"/>
  <c r="D196" i="123" s="1"/>
  <c r="D180" i="123"/>
  <c r="D169" i="123"/>
  <c r="D166" i="123"/>
  <c r="D157" i="123"/>
  <c r="D156" i="123"/>
  <c r="D1326" i="123"/>
  <c r="D907" i="123"/>
  <c r="D1238" i="123"/>
  <c r="D1161" i="123"/>
  <c r="D1160" i="123" s="1"/>
  <c r="D1023" i="123"/>
  <c r="D1036" i="123"/>
  <c r="D1020" i="123"/>
  <c r="D1019" i="123" s="1"/>
  <c r="D179" i="123" l="1"/>
  <c r="D906" i="123"/>
  <c r="D914" i="123" l="1"/>
  <c r="D911" i="123"/>
  <c r="D910" i="123" s="1"/>
  <c r="D909" i="123" l="1"/>
  <c r="D846" i="123"/>
  <c r="D788" i="123"/>
  <c r="D762" i="123"/>
  <c r="D759" i="123"/>
  <c r="D758" i="123" s="1"/>
  <c r="D753" i="123"/>
  <c r="D757" i="123" l="1"/>
  <c r="D659" i="123"/>
  <c r="D647" i="123"/>
  <c r="D635" i="123"/>
  <c r="D631" i="123"/>
  <c r="D567" i="123" l="1"/>
  <c r="D496" i="123" l="1"/>
  <c r="D457" i="123"/>
  <c r="D456" i="123" s="1"/>
  <c r="D360" i="123"/>
  <c r="D317" i="123" l="1"/>
  <c r="D265" i="123" l="1"/>
  <c r="D264" i="123" s="1"/>
  <c r="D250" i="123" l="1"/>
  <c r="D242" i="123" l="1"/>
  <c r="D81" i="123"/>
  <c r="D18" i="123" l="1"/>
  <c r="D22" i="123"/>
  <c r="D13" i="123" l="1"/>
  <c r="D1329" i="123"/>
  <c r="D1325" i="123"/>
  <c r="D1324" i="123" l="1"/>
  <c r="D471" i="123"/>
  <c r="D168" i="123" l="1"/>
  <c r="D952" i="123" l="1"/>
  <c r="D949" i="123" s="1"/>
  <c r="D469" i="123" l="1"/>
  <c r="D164" i="123" l="1"/>
  <c r="D468" i="123"/>
  <c r="D455" i="123" s="1"/>
  <c r="D155" i="123" l="1"/>
  <c r="D154" i="123" s="1"/>
  <c r="D1346" i="123"/>
  <c r="D1304" i="123"/>
  <c r="D1303" i="123" s="1"/>
  <c r="D528" i="123" l="1"/>
  <c r="D530" i="123" l="1"/>
  <c r="D522" i="123"/>
  <c r="D512" i="123"/>
  <c r="D84" i="123" l="1"/>
  <c r="D211" i="123" l="1"/>
  <c r="D221" i="123" l="1"/>
  <c r="D1337" i="123"/>
  <c r="D1336" i="123" s="1"/>
  <c r="D218" i="123" l="1"/>
  <c r="D1038" i="123"/>
  <c r="D1018" i="123" s="1"/>
  <c r="D1193" i="123" l="1"/>
  <c r="D1192" i="123" s="1"/>
  <c r="D1183" i="123"/>
  <c r="D1182" i="123" s="1"/>
  <c r="D1173" i="123"/>
  <c r="D1172" i="123" s="1"/>
  <c r="D1171" i="123" s="1"/>
  <c r="D1165" i="123"/>
  <c r="D1164" i="123" s="1"/>
  <c r="D1015" i="123" l="1"/>
  <c r="D1014" i="123" s="1"/>
  <c r="D1013" i="123" s="1"/>
  <c r="D970" i="123"/>
  <c r="D969" i="123" s="1"/>
  <c r="D968" i="123" s="1"/>
  <c r="D965" i="123"/>
  <c r="D964" i="123" s="1"/>
  <c r="D963" i="123" s="1"/>
  <c r="D960" i="123" l="1"/>
  <c r="D959" i="123" s="1"/>
  <c r="D958" i="123" s="1"/>
  <c r="D863" i="123" l="1"/>
  <c r="D858" i="123"/>
  <c r="D854" i="123"/>
  <c r="D851" i="123"/>
  <c r="D850" i="123" s="1"/>
  <c r="D849" i="123" s="1"/>
  <c r="D857" i="123" l="1"/>
  <c r="D771" i="123"/>
  <c r="D357" i="123" l="1"/>
  <c r="D356" i="123" s="1"/>
  <c r="D355" i="123" s="1"/>
  <c r="D209" i="123" l="1"/>
  <c r="D208" i="123" s="1"/>
  <c r="D152" i="123" l="1"/>
  <c r="D1334" i="123"/>
  <c r="D1322" i="123"/>
  <c r="D1321" i="123" s="1"/>
  <c r="D1244" i="123"/>
  <c r="D1243" i="123" s="1"/>
  <c r="D1169" i="123"/>
  <c r="D1168" i="123" s="1"/>
  <c r="D801" i="123" l="1"/>
  <c r="D785" i="123"/>
  <c r="D784" i="123" s="1"/>
  <c r="D800" i="123" l="1"/>
  <c r="D783" i="123" s="1"/>
  <c r="D383" i="123" l="1"/>
  <c r="D305" i="123" l="1"/>
  <c r="D304" i="123" s="1"/>
  <c r="D100" i="123" l="1"/>
  <c r="D204" i="123" l="1"/>
  <c r="D202" i="123"/>
  <c r="D151" i="123" l="1"/>
  <c r="D1350" i="123"/>
  <c r="D1349" i="123" s="1"/>
  <c r="D1345" i="123"/>
  <c r="D1343" i="123"/>
  <c r="D1332" i="123"/>
  <c r="D1331" i="123" s="1"/>
  <c r="D1300" i="123"/>
  <c r="D1299" i="123" s="1"/>
  <c r="D1273" i="123"/>
  <c r="D1272" i="123" s="1"/>
  <c r="D1270" i="123"/>
  <c r="D1257" i="123"/>
  <c r="D1256" i="123" s="1"/>
  <c r="D1255" i="123" s="1"/>
  <c r="D1253" i="123"/>
  <c r="D1269" i="123" l="1"/>
  <c r="D1342" i="123"/>
  <c r="D1252" i="123"/>
  <c r="D1232" i="123"/>
  <c r="D1237" i="123"/>
  <c r="D1158" i="123"/>
  <c r="D1152" i="123"/>
  <c r="D1050" i="123"/>
  <c r="D1049" i="123" s="1"/>
  <c r="D935" i="123"/>
  <c r="D929" i="123"/>
  <c r="D904" i="123"/>
  <c r="D903" i="123" s="1"/>
  <c r="D830" i="123"/>
  <c r="D811" i="123"/>
  <c r="D143" i="123" l="1"/>
  <c r="D142" i="123" s="1"/>
  <c r="D1242" i="123"/>
  <c r="D1231" i="123"/>
  <c r="D928" i="123"/>
  <c r="D1151" i="123"/>
  <c r="D829" i="123"/>
  <c r="D828" i="123" s="1"/>
  <c r="D810" i="123"/>
  <c r="D809" i="123" s="1"/>
  <c r="D770" i="123"/>
  <c r="D769" i="123" s="1"/>
  <c r="D741" i="123"/>
  <c r="D740" i="123" s="1"/>
  <c r="D739" i="123" s="1"/>
  <c r="D656" i="123"/>
  <c r="D655" i="123" s="1"/>
  <c r="D644" i="123"/>
  <c r="D643" i="123" s="1"/>
  <c r="D642" i="123" s="1"/>
  <c r="D630" i="123"/>
  <c r="D629" i="123" s="1"/>
  <c r="D609" i="123"/>
  <c r="D608" i="123" s="1"/>
  <c r="D607" i="123" s="1"/>
  <c r="D782" i="123" l="1"/>
  <c r="D654" i="123"/>
  <c r="D562" i="123"/>
  <c r="D561" i="123" s="1"/>
  <c r="D509" i="123"/>
  <c r="D508" i="123" l="1"/>
  <c r="D506" i="123" s="1"/>
  <c r="D504" i="123"/>
  <c r="D493" i="123"/>
  <c r="D492" i="123" s="1"/>
  <c r="D491" i="123" l="1"/>
  <c r="D454" i="123" s="1"/>
  <c r="D426" i="123"/>
  <c r="D425" i="123" s="1"/>
  <c r="D424" i="123" s="1"/>
  <c r="D380" i="123"/>
  <c r="D379" i="123" s="1"/>
  <c r="D378" i="123" s="1"/>
  <c r="D316" i="123"/>
  <c r="D147" i="123" l="1"/>
  <c r="D312" i="123"/>
  <c r="D308" i="123" s="1"/>
  <c r="D367" i="123"/>
  <c r="D438" i="123"/>
  <c r="D436" i="123"/>
  <c r="D435" i="123" s="1"/>
  <c r="D416" i="123"/>
  <c r="D415" i="123" s="1"/>
  <c r="D408" i="123" l="1"/>
  <c r="D407" i="123" s="1"/>
  <c r="D91" i="123"/>
  <c r="D89" i="123"/>
  <c r="D12" i="123" l="1"/>
  <c r="D93" i="123"/>
  <c r="D375" i="123" l="1"/>
  <c r="D373" i="123" s="1"/>
  <c r="D372" i="123" s="1"/>
  <c r="D329" i="123"/>
  <c r="D331" i="123"/>
  <c r="D149" i="123" s="1"/>
  <c r="D148" i="123" l="1"/>
  <c r="D328" i="123"/>
  <c r="D327" i="123" s="1"/>
  <c r="D10" i="123" l="1"/>
  <c r="D146" i="123" l="1"/>
  <c r="D141" i="123" s="1"/>
  <c r="D9" i="123"/>
  <c r="D280" i="123"/>
  <c r="D6" i="123"/>
  <c r="D217" i="123" l="1"/>
  <c r="D216" i="123" s="1"/>
  <c r="D5" i="123"/>
  <c r="D150" i="123" l="1"/>
  <c r="D207" i="123" l="1"/>
</calcChain>
</file>

<file path=xl/sharedStrings.xml><?xml version="1.0" encoding="utf-8"?>
<sst xmlns="http://schemas.openxmlformats.org/spreadsheetml/2006/main" count="1729" uniqueCount="622">
  <si>
    <t>Märjamaa Valla Noortekeskus</t>
  </si>
  <si>
    <t>Laulukarusell</t>
  </si>
  <si>
    <t>MIKSIKE</t>
  </si>
  <si>
    <t>Maade erastamine</t>
  </si>
  <si>
    <t>Haimre Rahvamaja</t>
  </si>
  <si>
    <t>Valgu Rahvamaja</t>
  </si>
  <si>
    <t>Varbola Rahvamaja</t>
  </si>
  <si>
    <t>Sotsiaalteenused</t>
  </si>
  <si>
    <t>Tasu äritegevusega tegelemise õiguse loa eest</t>
  </si>
  <si>
    <t>Erijuhtudel riigi poolt makstav sotsiaalmaks</t>
  </si>
  <si>
    <t>Haimre Rahvamaja tasulised teenused</t>
  </si>
  <si>
    <t>Varbola Rahvamaja tasulised teenused</t>
  </si>
  <si>
    <t>Füüsilise isiku tulumaks</t>
  </si>
  <si>
    <t>Maamaks</t>
  </si>
  <si>
    <t>Laekumised spordi- ja puhkeasutuste majandustegevusest</t>
  </si>
  <si>
    <t>Laekumised sotsiaalasutuste majandustegevusest</t>
  </si>
  <si>
    <t>Laekumised elamu- ja kommunaalasutuste majandustegevusest</t>
  </si>
  <si>
    <t>Intressi- ja viivisetulud hoiustelt</t>
  </si>
  <si>
    <t>Personalikulud</t>
  </si>
  <si>
    <t>Majandamiskulud</t>
  </si>
  <si>
    <t>Administreerimiskulud</t>
  </si>
  <si>
    <t>Lähetuskulud</t>
  </si>
  <si>
    <t>Koolituskulud</t>
  </si>
  <si>
    <t>Sõidukite ülalpidamise kulud</t>
  </si>
  <si>
    <t>Inventari kulud</t>
  </si>
  <si>
    <t>Rajatiste majandamiskulud</t>
  </si>
  <si>
    <t>Õppevahendid</t>
  </si>
  <si>
    <t>Teavikud ja kunstiesemed</t>
  </si>
  <si>
    <t>Sillaotsa Talumuuseum</t>
  </si>
  <si>
    <t>Peretoetused</t>
  </si>
  <si>
    <t>Toetused töötutele</t>
  </si>
  <si>
    <t>ruumide üür</t>
  </si>
  <si>
    <t>Märjamaa Gümnaasium</t>
  </si>
  <si>
    <t>Valgu Põhikool</t>
  </si>
  <si>
    <t>Laekumised haridusasutuste majandustegevusest</t>
  </si>
  <si>
    <t>Laekumised kultuuri- ja kunstiasutuste majandustegevusest</t>
  </si>
  <si>
    <t>Laekumised üldvalitsemisasutuste majandustegevusest</t>
  </si>
  <si>
    <t>Laekumised õiguste müügist</t>
  </si>
  <si>
    <t>pikapäevarühma oode</t>
  </si>
  <si>
    <t>Uurimis- ja arendustööde ostukulud</t>
  </si>
  <si>
    <t>Kultuuri- ja vaba aja sisustamise kulud</t>
  </si>
  <si>
    <t>Tulu koolitusteenuse osutamisest</t>
  </si>
  <si>
    <t>01</t>
  </si>
  <si>
    <t>6501</t>
  </si>
  <si>
    <t>03</t>
  </si>
  <si>
    <t>03200</t>
  </si>
  <si>
    <t>04</t>
  </si>
  <si>
    <t>04210</t>
  </si>
  <si>
    <t>04510</t>
  </si>
  <si>
    <t>05</t>
  </si>
  <si>
    <t>05100</t>
  </si>
  <si>
    <t>06300</t>
  </si>
  <si>
    <t>07</t>
  </si>
  <si>
    <t>08</t>
  </si>
  <si>
    <t>08102</t>
  </si>
  <si>
    <t>08202</t>
  </si>
  <si>
    <t>08300</t>
  </si>
  <si>
    <t>09</t>
  </si>
  <si>
    <t>09600</t>
  </si>
  <si>
    <t>09800</t>
  </si>
  <si>
    <t>10</t>
  </si>
  <si>
    <t>10500</t>
  </si>
  <si>
    <t>Muud kulud</t>
  </si>
  <si>
    <t xml:space="preserve">Võetud laenude tagasimaksmine </t>
  </si>
  <si>
    <t>Eri- ja vormiriietus</t>
  </si>
  <si>
    <t>Erisoodustused</t>
  </si>
  <si>
    <t>Meditsiinikulud ja hügieenitarbed</t>
  </si>
  <si>
    <t>01114</t>
  </si>
  <si>
    <t>Intressi-, viivise- ja kohustistasukulud võetud laenudelt</t>
  </si>
  <si>
    <t>Muud sotsiaalabitoetused ja eraldised füüsilistele isikutele</t>
  </si>
  <si>
    <t>10121</t>
  </si>
  <si>
    <t>Toetused puuetega inimestele ja nende hooldajatele</t>
  </si>
  <si>
    <t>Kantseleiteenused</t>
  </si>
  <si>
    <t>Muu tulu elamu- ja kommunaaltegevusest</t>
  </si>
  <si>
    <t>jõusaali ja võimla tulu</t>
  </si>
  <si>
    <t>Laekumised korrakaitseasutuste majandustegevusest</t>
  </si>
  <si>
    <t>Kapitaliliisingu maksed</t>
  </si>
  <si>
    <t>Märjamaa Päevad ja Märjamaa Folk</t>
  </si>
  <si>
    <t>Intressi- ja viivisekulud kapitaliliisingult</t>
  </si>
  <si>
    <t>Märjamaa Lasteaed Pillerpall</t>
  </si>
  <si>
    <t>Varbola Lasteaed-Algkool</t>
  </si>
  <si>
    <t>Märjamaa Valla Raamatukogu tasulised teenused</t>
  </si>
  <si>
    <t xml:space="preserve">Üüri- ja renditulud </t>
  </si>
  <si>
    <t>Muu kaupade ja teenuste müük</t>
  </si>
  <si>
    <t>Põhivara soetuseks antav sihtfinantseerimine</t>
  </si>
  <si>
    <t>Toiduained ja toitlustusteenused</t>
  </si>
  <si>
    <t>Märjamaa Muusika- ja Kunstikool</t>
  </si>
  <si>
    <t>Tunnus</t>
  </si>
  <si>
    <t>Kirje nimetus</t>
  </si>
  <si>
    <t>PÕHITEGEVUSE TULUD KOKKU</t>
  </si>
  <si>
    <t>Maksutulud</t>
  </si>
  <si>
    <t>Tulud kaupade ja teenuste müügist</t>
  </si>
  <si>
    <t>Saadavad toetused tegevuskuludeks</t>
  </si>
  <si>
    <t>3825, 388</t>
  </si>
  <si>
    <t xml:space="preserve">Muud tegevustulud </t>
  </si>
  <si>
    <t>PÕHITEGEVUSE KULUD KOKKU</t>
  </si>
  <si>
    <t>40, 41, 4500, 452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</si>
  <si>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</si>
  <si>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</si>
  <si>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</si>
  <si>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</si>
  <si>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</si>
  <si>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</si>
  <si>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</si>
  <si>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</si>
  <si>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</si>
  <si>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</si>
  <si>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</si>
  <si>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</si>
  <si>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Finantstkulud (-)</t>
  </si>
  <si>
    <t>EELARVE TULEM (ÜLEJÄÄK (+) / PUUDUJÄÄK (-))</t>
  </si>
  <si>
    <t>FINANTSEERIMISTEGEVUS</t>
  </si>
  <si>
    <t>Kohustuste tasumine (-)</t>
  </si>
  <si>
    <t>LIKVIIDSETE VARADE MUUTUS (+ suurenemine, - vähenemine)</t>
  </si>
  <si>
    <t>PÕHITEGEVUSE KULUDE JA INVESTEERIMISTEGEVUSE VÄLJAMINEKUTE JAOTUS TEGEVUSALADE JÄRGI</t>
  </si>
  <si>
    <t>Üldised valitsussektori teenused</t>
  </si>
  <si>
    <t>01700</t>
  </si>
  <si>
    <t>Valitsussektori võla teenindamine</t>
  </si>
  <si>
    <t>Avalik kord ja julgeolek</t>
  </si>
  <si>
    <t>Päästeteenused</t>
  </si>
  <si>
    <t>Majandus</t>
  </si>
  <si>
    <t>Üldmajanduslikud arendusprojektid- territoriaalne planeerimine</t>
  </si>
  <si>
    <t>Keskkonnakaitse</t>
  </si>
  <si>
    <t>Jäätmekäitlus (prügivedu)</t>
  </si>
  <si>
    <t>Veevarustus</t>
  </si>
  <si>
    <t>Tänavavalgustus</t>
  </si>
  <si>
    <t>Tervishoid</t>
  </si>
  <si>
    <t>Vabaaeg, kultuur ja religioon</t>
  </si>
  <si>
    <t>Kultuuriüritused</t>
  </si>
  <si>
    <t>Haridus</t>
  </si>
  <si>
    <t>Sotsiaalne kaitse</t>
  </si>
  <si>
    <t>Muu puuetega inimeste sotsiaalne kaitse</t>
  </si>
  <si>
    <t>Eakate sotsiaalhoolekande asutused</t>
  </si>
  <si>
    <t>Muu eakate sotsiaalne kaitse</t>
  </si>
  <si>
    <t>Muu perekondade ja laste sotsiaalne kaitse</t>
  </si>
  <si>
    <t>Töötute sotsiaalne kaitse</t>
  </si>
  <si>
    <t>Eluasemeteenused sotsiaalsetele riskirühmadele</t>
  </si>
  <si>
    <t>Riiklik toimetulekutoetus</t>
  </si>
  <si>
    <t>Riigilõivud</t>
  </si>
  <si>
    <t>Tegevustulud</t>
  </si>
  <si>
    <t>Kaupade ja teenuste müük</t>
  </si>
  <si>
    <t>Vallavolikogu</t>
  </si>
  <si>
    <t>Vallavalitsus</t>
  </si>
  <si>
    <t>Maakorraldus</t>
  </si>
  <si>
    <t>Kalmistud</t>
  </si>
  <si>
    <t>Hulkuvate loomadega seotud tegevus</t>
  </si>
  <si>
    <t>Muu elamu- ja kommunaalmajandus</t>
  </si>
  <si>
    <t xml:space="preserve">Spordiklubid </t>
  </si>
  <si>
    <t>Hobulaiu puhkebaas</t>
  </si>
  <si>
    <t>Teenuse mõis</t>
  </si>
  <si>
    <t>Vaba aja üritused - mittetulunduslikuks tegevuseks antavad toetused</t>
  </si>
  <si>
    <t>Märjamaa Valla Raamatukogu</t>
  </si>
  <si>
    <t>Kino</t>
  </si>
  <si>
    <t>Sipa-Laukna Lasteaed</t>
  </si>
  <si>
    <t>Arvlemised lasteaedadega</t>
  </si>
  <si>
    <t>Arvlemised teiste koolidega</t>
  </si>
  <si>
    <t>Stipendiumid ja projektide omaosalused</t>
  </si>
  <si>
    <t>Lisa</t>
  </si>
  <si>
    <t xml:space="preserve">Finantskulud </t>
  </si>
  <si>
    <t>Ehitusloa ja kasutusloa väljastamise riigilõiv</t>
  </si>
  <si>
    <t>kohatasu</t>
  </si>
  <si>
    <t>õppetasu</t>
  </si>
  <si>
    <t>laste toitlustustasu</t>
  </si>
  <si>
    <t>koolisöökla küte, elekter</t>
  </si>
  <si>
    <t>Sillaotsa Talumuuseumi tasulised teenused</t>
  </si>
  <si>
    <t>Märjamaa kino tasulised teenused</t>
  </si>
  <si>
    <t>Märjamaa Ujula tulud</t>
  </si>
  <si>
    <t>Hobulaiu pukebaasi tulud</t>
  </si>
  <si>
    <t>Üür ja rent kinnisvarainvesteeringutelt</t>
  </si>
  <si>
    <t>Üür ja rent mitteeluruumidelt</t>
  </si>
  <si>
    <t>Muu tulu üüri ja rendiga kaasnevast tegevusest (kommunaalteenused)</t>
  </si>
  <si>
    <t>Valla kalendrite müük</t>
  </si>
  <si>
    <t>Hariduskulude toetus</t>
  </si>
  <si>
    <t>Kassapõhine (eurodes)</t>
  </si>
  <si>
    <t>Töötasud</t>
  </si>
  <si>
    <t>Personalikuludga kaasnevad maksud</t>
  </si>
  <si>
    <t xml:space="preserve">Kinnistuste, hoonete ja ruumide majandamiskulud </t>
  </si>
  <si>
    <t>Info- ja kommunikatsioonitehnoloogia kulud</t>
  </si>
  <si>
    <t>Preemiad ja stipendiumid-aukodanike preemiad</t>
  </si>
  <si>
    <t>Maksu-, riigilõivu- ja trahvikulud</t>
  </si>
  <si>
    <t xml:space="preserve">Avaliku teenistuse ametnike töötasu </t>
  </si>
  <si>
    <t>Personalikuludga kaasnevad maksud ja sotsiaalkindlustusmaksed</t>
  </si>
  <si>
    <t>Töötajate töötasu</t>
  </si>
  <si>
    <t>Teekatte märgistustööd</t>
  </si>
  <si>
    <t>Maadlusklubi Juhan</t>
  </si>
  <si>
    <t xml:space="preserve">Raplamaa Omavalitsuste Liit </t>
  </si>
  <si>
    <t xml:space="preserve">Sihtasutus Raplamaa Omavalitsuste Arengufond </t>
  </si>
  <si>
    <t xml:space="preserve">Mittetulundusühing Raplamaa Partnerluskogu </t>
  </si>
  <si>
    <t>Märjamaa Ujula</t>
  </si>
  <si>
    <t>Muud mitmesugused majandamiskulud</t>
  </si>
  <si>
    <t>Rajatiste ja hoonete soetamine ja renoveerimine</t>
  </si>
  <si>
    <t>Märjamaa Nädalaleht</t>
  </si>
  <si>
    <t>Muu erivarustus ja erimaterjalid</t>
  </si>
  <si>
    <t>Õppetoetused-sõidupiletid</t>
  </si>
  <si>
    <t>Õppetoetused</t>
  </si>
  <si>
    <t>Toimetulekutoetus ja täiendavad sotsiaaltoetused</t>
  </si>
  <si>
    <t xml:space="preserve">Rajatiste ja hoonete müük </t>
  </si>
  <si>
    <t>Vastutaja</t>
  </si>
  <si>
    <t>vallavanem</t>
  </si>
  <si>
    <t>direktor</t>
  </si>
  <si>
    <t>juhataja</t>
  </si>
  <si>
    <t>nädalalehe toimetaja</t>
  </si>
  <si>
    <t>sotsiaalosakonna juhataja</t>
  </si>
  <si>
    <t>vallavolikogu esimees</t>
  </si>
  <si>
    <t>abivallavanem</t>
  </si>
  <si>
    <t>Märjamaa Valla Rahvamaja tasulised teenused</t>
  </si>
  <si>
    <t>Märjamaa Sotsiaalkeskuse tulud</t>
  </si>
  <si>
    <t>Vajaduspõhise peretoetuse maksmise hüvitis</t>
  </si>
  <si>
    <t>Kohaliku omavalitsuse üksuse reservfond</t>
  </si>
  <si>
    <t>Liikmemaks ja ühistegevuse kulud</t>
  </si>
  <si>
    <t>Töövõtulepingu alusel füüsilistele isikutele makstav tasu</t>
  </si>
  <si>
    <t xml:space="preserve">Põhivara soetus </t>
  </si>
  <si>
    <t>Märjamaa Valla Rahvamaja</t>
  </si>
  <si>
    <t>Märjamaa Valla Rahvamaja projektid</t>
  </si>
  <si>
    <t>Koolitoit</t>
  </si>
  <si>
    <t>Koolitoit Märjamaa Lasteaed Pillerpall</t>
  </si>
  <si>
    <t>Koolipiim</t>
  </si>
  <si>
    <t>Koolitoit Sipa-Laukna Lasteaed</t>
  </si>
  <si>
    <t>Koolitoit Varbola Lasteaed-Algkool</t>
  </si>
  <si>
    <t>Hommikusöök</t>
  </si>
  <si>
    <t>Õhtuoode</t>
  </si>
  <si>
    <t>Koolitoit Valgu Põhikool</t>
  </si>
  <si>
    <t>Koolitoit Märjamaa Gümnaasium</t>
  </si>
  <si>
    <t>Vajaduspõhine peretoetus</t>
  </si>
  <si>
    <t>Märjamaa Sotsiaalkeskus</t>
  </si>
  <si>
    <t>Muu sotsiaalse kaitse haldus - elektriautod</t>
  </si>
  <si>
    <t>38250, 38251</t>
  </si>
  <si>
    <t>Kohustuste võtmine (+)</t>
  </si>
  <si>
    <t>2586</t>
  </si>
  <si>
    <t>Laenude võtmine muudelt residentidelt (+)</t>
  </si>
  <si>
    <t>25861</t>
  </si>
  <si>
    <t>25862</t>
  </si>
  <si>
    <t>Märjamaa Spordiklubi</t>
  </si>
  <si>
    <t>muud tulud</t>
  </si>
  <si>
    <t>Kaevandamisõiguse tasu</t>
  </si>
  <si>
    <t>Laekumine vee erikasutusest</t>
  </si>
  <si>
    <t>Märjamaa autobussijaam</t>
  </si>
  <si>
    <t xml:space="preserve">Töötajate töötasu </t>
  </si>
  <si>
    <t>Varbola Lasteaed-Algkool (alusharidus)</t>
  </si>
  <si>
    <t>Valgu Põhikool (alusharidus)</t>
  </si>
  <si>
    <t>Varbola Lasteaed-Algkool (alus- ja põhihariduse kaudsed kulud)</t>
  </si>
  <si>
    <t>Varbola Lasteaed-Algkool (põhihariduse otsekulud)</t>
  </si>
  <si>
    <t xml:space="preserve">Personalikulud </t>
  </si>
  <si>
    <t>Valgu Põhikool (alus- ja põhihariduse kaudsed kulud)</t>
  </si>
  <si>
    <t>Valgu Põhikool (põhihariduse otsekulud)</t>
  </si>
  <si>
    <t>Märjamaa Gümnaasium (põhihariduse otsekukud)</t>
  </si>
  <si>
    <t>Märjamaa Gümnaasium (üldkeskhariduse otsekukud)</t>
  </si>
  <si>
    <t>Märjamaa Gümnaasium (põhi- ja üldkeskhariduse kaudsed kulud)</t>
  </si>
  <si>
    <t>Koolipuuvili</t>
  </si>
  <si>
    <t xml:space="preserve">Varbola Kultuuri ja Hariduse Selts </t>
  </si>
  <si>
    <t>Mittetulundusühing Raplamaa Jalgpallikool</t>
  </si>
  <si>
    <t>Märjamaa Valla Puuetega Inimeste Ühing</t>
  </si>
  <si>
    <t>Seltsing Märjamaa Pensionäride Ühendus</t>
  </si>
  <si>
    <t>Märjamaa Ettevõtjate Piirkondlik Ühendus</t>
  </si>
  <si>
    <t>Seltsing Märjamaa Kultuurikoda</t>
  </si>
  <si>
    <t>Seltsing Naiskoor Paula</t>
  </si>
  <si>
    <t xml:space="preserve">Mittetulundusühing Wäega Wärk </t>
  </si>
  <si>
    <t>Märjamaa Kultuuriselts</t>
  </si>
  <si>
    <t>Russalu Külade Ühendus</t>
  </si>
  <si>
    <t>Mittetulundusühing Märjamaa Saun</t>
  </si>
  <si>
    <t>Kohalike teede hoiu toetus</t>
  </si>
  <si>
    <t xml:space="preserve">Tasandusfond </t>
  </si>
  <si>
    <t xml:space="preserve">Toetusfond </t>
  </si>
  <si>
    <t>Märjamaa Valla Noortekeskuse projektid</t>
  </si>
  <si>
    <t>09609</t>
  </si>
  <si>
    <t>Muud hariduse abiteenused</t>
  </si>
  <si>
    <t>TEISTE VALDADE ÕPILASTELE JÕULUPAKID</t>
  </si>
  <si>
    <t>LASTE JA NOORTE SIHTKAPITALI TÄNUÜRITUS</t>
  </si>
  <si>
    <t xml:space="preserve">Masinate ja seadmete, sh transpordivahendite soetamine ja renoveerimine </t>
  </si>
  <si>
    <t>Velise Kultuuri ja Hariduse Selts</t>
  </si>
  <si>
    <t>MTÜ Haimre Kultuuriselts</t>
  </si>
  <si>
    <t>MTÜ Külade Ühendus TOKK</t>
  </si>
  <si>
    <t>Teenuse Naiste Ühendus</t>
  </si>
  <si>
    <t>Tantsuklubi Mustang</t>
  </si>
  <si>
    <t>Valgu Rahvamaja tasulised teenused</t>
  </si>
  <si>
    <t>Laekumised Päästeametilt</t>
  </si>
  <si>
    <t>Muu vara üür ja rent</t>
  </si>
  <si>
    <t xml:space="preserve">Hoonestusõiguse seadmise tasu </t>
  </si>
  <si>
    <t>Talihooldus</t>
  </si>
  <si>
    <t>Katteta teede suvehooldus</t>
  </si>
  <si>
    <t>Kattega teede suvehooldus</t>
  </si>
  <si>
    <t>Sildade ja truupide remont (lisa suvehoolduse lepingutele)</t>
  </si>
  <si>
    <t>Teemaa hooldus</t>
  </si>
  <si>
    <t>Teede ja tänavate korrashoid</t>
  </si>
  <si>
    <t>Märjamaa Muusika- ja Kunstikooli projektid</t>
  </si>
  <si>
    <t>Laulu- ja tantsupidu</t>
  </si>
  <si>
    <t>Koolitransport</t>
  </si>
  <si>
    <t xml:space="preserve"> direktor</t>
  </si>
  <si>
    <t>Muusika- ja Kunstikool</t>
  </si>
  <si>
    <t>Märjamaa Valla Noortekeskuse tasulised teenused</t>
  </si>
  <si>
    <t>Koduloolised trükised</t>
  </si>
  <si>
    <t>Üür ja rent eluruumidelt (sh sots. korterid)</t>
  </si>
  <si>
    <t>03100</t>
  </si>
  <si>
    <t>Politsei</t>
  </si>
  <si>
    <t>Preemiad ja stipendiumid-abipolitseinike preemiad</t>
  </si>
  <si>
    <t>Tolmutõrje</t>
  </si>
  <si>
    <t>4-7.1/185/23</t>
  </si>
  <si>
    <t>EESTI AVATUD NOORTEKESKUSTE ÜHENDUS MTÜ - PROJEKT "NOORTE TUGILA" 2016-2018</t>
  </si>
  <si>
    <t>MÄRJAMAA TERVISEKESKUSE PROJEKTEERIMINE JA EHITAMINE</t>
  </si>
  <si>
    <t>Märjamaa Tervisekeskus</t>
  </si>
  <si>
    <t>RAHANDUSMINISTEERIUM - MÖÖBLI SOETAMINE</t>
  </si>
  <si>
    <t>Koolituse kulud</t>
  </si>
  <si>
    <t>SA ARCHIMEDES - ERASMUS+PROGRAMM MÄRJAMAA GÜMNAASIUMI PROJEKT "LIKE?SHARE!"</t>
  </si>
  <si>
    <t>Maksud, lõivud, trahvid</t>
  </si>
  <si>
    <t>KULUDE KATTEKS SUUNAMATA JÄÄK</t>
  </si>
  <si>
    <t>Naiskodukaitse Märjamaa jaoskond</t>
  </si>
  <si>
    <t xml:space="preserve">Mittetulundusühing Scarlet </t>
  </si>
  <si>
    <t>Õppelaenud</t>
  </si>
  <si>
    <t xml:space="preserve">Koolipiim </t>
  </si>
  <si>
    <t>Õie Lauri</t>
  </si>
  <si>
    <t>hommikusöök</t>
  </si>
  <si>
    <t>võimla piletid</t>
  </si>
  <si>
    <t>õppetasu, pilliüür</t>
  </si>
  <si>
    <t>arvlemine lasteaedadega</t>
  </si>
  <si>
    <t>arvlemine koolidega</t>
  </si>
  <si>
    <t>haridusnõunik</t>
  </si>
  <si>
    <t>Märjamaa Nädalalehe tasulised tenused</t>
  </si>
  <si>
    <t>sh tõhustatud ja eritoe tegevuskuludeks</t>
  </si>
  <si>
    <t>Rahvastikutoimingute kulude hüvitis</t>
  </si>
  <si>
    <t>Matusetoetus</t>
  </si>
  <si>
    <t>Asendus- ja järelhoolusteenuste toetus</t>
  </si>
  <si>
    <t>Ühinemistoetus</t>
  </si>
  <si>
    <t>Projekt "500 kodu korda"</t>
  </si>
  <si>
    <t>MÄRJAMAA VALLA 2018. AASTA ALAEELARVED</t>
  </si>
  <si>
    <t>haldusosakonna juhataja</t>
  </si>
  <si>
    <t>kinotehnik</t>
  </si>
  <si>
    <t>kultuurinõunik</t>
  </si>
  <si>
    <t>sh põhikooli õpetajate tööjõukuludeks</t>
  </si>
  <si>
    <t>sh gümnaasiumi õpetajate tööjõukuludeks</t>
  </si>
  <si>
    <t>sh direktorite ja õppealajuhatajate tööjõukuludeks</t>
  </si>
  <si>
    <t>sh õpetajate, direktorite ja õppealajuhatajate täiendkoolituseks</t>
  </si>
  <si>
    <t>sh õppekirjanduseks</t>
  </si>
  <si>
    <t>sh koolilõunaks</t>
  </si>
  <si>
    <t>Koolieelsete lasteasutuste õpetajate tööjõukulude toetus</t>
  </si>
  <si>
    <t>Huvihariduse ja -tegevuse toetus</t>
  </si>
  <si>
    <t>Raske- ja sügava puudega lastele abi osutamise toetus</t>
  </si>
  <si>
    <t>Toimetulekutoetuse maksmise hüvitis</t>
  </si>
  <si>
    <t>Sotsiaaltoetuste ja -teenuste osutamise toetus</t>
  </si>
  <si>
    <t>toitlustusteenused</t>
  </si>
  <si>
    <t>Kivi-Vigala Põhikool</t>
  </si>
  <si>
    <t>Vana-Vigala Põhikool</t>
  </si>
  <si>
    <t>Kivi-Vigala Lasteaed</t>
  </si>
  <si>
    <t>Vana-Vigala Lasteaed</t>
  </si>
  <si>
    <t xml:space="preserve">muud tulud </t>
  </si>
  <si>
    <t>Vana-Vigala Õpilaskodu</t>
  </si>
  <si>
    <t xml:space="preserve">Kasti-Orgita Lasteaed </t>
  </si>
  <si>
    <t>Kivi-Vigala Raamatukogu tasulised teenused</t>
  </si>
  <si>
    <t>Vana-Vigala Raamatukogu tasulised teenused</t>
  </si>
  <si>
    <t>Kivi-Vigala Rahvamaja tasulised teenused</t>
  </si>
  <si>
    <t>Vana-Vigala Rahvamaja tasulised teenused</t>
  </si>
  <si>
    <t>Teenuse mõisa tasulised teenused</t>
  </si>
  <si>
    <t>osavalla vanem</t>
  </si>
  <si>
    <t>Poti laat</t>
  </si>
  <si>
    <t>Muu tulu elamu- ja kommunaaltegevusest (osavald)</t>
  </si>
  <si>
    <t>Vigala Külade Keskuse tasulised teenused (osavald)</t>
  </si>
  <si>
    <t>Muu kaupade ja teenuste müük (osavald)</t>
  </si>
  <si>
    <t>vallasekretär</t>
  </si>
  <si>
    <t>Vigala Õpilaskodu</t>
  </si>
  <si>
    <t>Saastetasud</t>
  </si>
  <si>
    <t>Osavallakogu</t>
  </si>
  <si>
    <t>Valitavate ja ametisse nimetatavate ametnike töötasu</t>
  </si>
  <si>
    <t>0111101</t>
  </si>
  <si>
    <t>0111102</t>
  </si>
  <si>
    <t>osavallakogu esimees</t>
  </si>
  <si>
    <t>0111201</t>
  </si>
  <si>
    <t>0111202</t>
  </si>
  <si>
    <t>Osavallavalitsus</t>
  </si>
  <si>
    <t>VALLAMAJA ORU 2 PROJEKTEERIMINE, REKONSTRUEERIMINE</t>
  </si>
  <si>
    <t>Mittetulundusühing Põhja-Eesti Ühistranspordikeskus</t>
  </si>
  <si>
    <t xml:space="preserve">Eesti Linnade ja Valdade Liit </t>
  </si>
  <si>
    <t>Haldusreform</t>
  </si>
  <si>
    <t>0160001</t>
  </si>
  <si>
    <t>0160003</t>
  </si>
  <si>
    <t>0451001</t>
  </si>
  <si>
    <t>0451004</t>
  </si>
  <si>
    <t>0451005</t>
  </si>
  <si>
    <t>0451006</t>
  </si>
  <si>
    <t>0451007</t>
  </si>
  <si>
    <t>0451008</t>
  </si>
  <si>
    <t>0451009</t>
  </si>
  <si>
    <t>0451011</t>
  </si>
  <si>
    <t>MÄRJAMAA TEEDE INVESTEERINGUD - KRUUSAKATTEGA TEEDE REKONSTRUEERIMINE, MUSTKATETE EHITUS</t>
  </si>
  <si>
    <t>vallavanem, abivallavanem</t>
  </si>
  <si>
    <t>0451026</t>
  </si>
  <si>
    <t>Maanteetransport - Märjamaa vallateede- ja tänavate korrashoid</t>
  </si>
  <si>
    <t>Maanteetransport - Osavalla teede korrashoid</t>
  </si>
  <si>
    <t>VIGALA TEEDE INVSETEERINGUD</t>
  </si>
  <si>
    <t>HIIETSE SILLA REKONSTRUEERIMINE</t>
  </si>
  <si>
    <t>VIGALA KEGTEE I ETAPI EHITUS</t>
  </si>
  <si>
    <t>0451028</t>
  </si>
  <si>
    <t>0451024</t>
  </si>
  <si>
    <t>0451201</t>
  </si>
  <si>
    <t>Ühistranspordi korraldamine</t>
  </si>
  <si>
    <t>0451202</t>
  </si>
  <si>
    <t>0474002</t>
  </si>
  <si>
    <t>0540001</t>
  </si>
  <si>
    <t>Märjamaa haljastus</t>
  </si>
  <si>
    <t>0540002</t>
  </si>
  <si>
    <t>Osavalla haljastus</t>
  </si>
  <si>
    <t>0560001</t>
  </si>
  <si>
    <t>KIVI-VIGALA KALAPÄÄSU EHITUS (KIK)</t>
  </si>
  <si>
    <t>MÄRJAMAA HAJAASUSTUSE PROGRAMM 2016</t>
  </si>
  <si>
    <t>VIGALA HAJAASUSTUSE PROGRAMM 2016</t>
  </si>
  <si>
    <t>MÄRJAMAA HAJAASUSTUSE PROGRAMM 2017</t>
  </si>
  <si>
    <t>VIGALA HAJAASUSTUSE PROGRAMM 2017</t>
  </si>
  <si>
    <t>TÄNAVAVALGUSTUSE REKONSTRUEERIMINE</t>
  </si>
  <si>
    <t>0630007</t>
  </si>
  <si>
    <t>0630006</t>
  </si>
  <si>
    <t>0630008</t>
  </si>
  <si>
    <t>0630004</t>
  </si>
  <si>
    <t>0630005</t>
  </si>
  <si>
    <t>HAJAASUSTUSE PROGRAMM 2018</t>
  </si>
  <si>
    <t>0640001</t>
  </si>
  <si>
    <t>0640002</t>
  </si>
  <si>
    <t>0640003</t>
  </si>
  <si>
    <t>Osavalla tänavavalgustus</t>
  </si>
  <si>
    <t>0660501</t>
  </si>
  <si>
    <t>0660502</t>
  </si>
  <si>
    <t>0660504</t>
  </si>
  <si>
    <t>Osavalla muu elamu- ja kommunaalmajandus</t>
  </si>
  <si>
    <t>06</t>
  </si>
  <si>
    <t>Elamu- ja kommunaalmajandus</t>
  </si>
  <si>
    <t xml:space="preserve">Sihtasutus Raplamaa Haigla </t>
  </si>
  <si>
    <t xml:space="preserve">MÄRJAMAA UJULA PARKLA LAIENDUS JA REKONSTRUEERIMINE </t>
  </si>
  <si>
    <t>Orgita välijõusaal</t>
  </si>
  <si>
    <t>0810211</t>
  </si>
  <si>
    <t>Muu amortiseeruv materiaalne põhivara</t>
  </si>
  <si>
    <t>Mittetulundusühing Märjamaa Korvpallikool</t>
  </si>
  <si>
    <t>0810205</t>
  </si>
  <si>
    <t>0810201</t>
  </si>
  <si>
    <t>0810202</t>
  </si>
  <si>
    <t>0810204</t>
  </si>
  <si>
    <t>0810207</t>
  </si>
  <si>
    <t>0810209</t>
  </si>
  <si>
    <t>0810210</t>
  </si>
  <si>
    <t>Osavalla spordiprojektid</t>
  </si>
  <si>
    <t>Õppetoetused - spordistipendiumid</t>
  </si>
  <si>
    <t>MTÜ Vigala Motorsport</t>
  </si>
  <si>
    <t>Sõidukite ülalpidamise kulud - Vana-Vigala maadlus</t>
  </si>
  <si>
    <t>EELK Märjamaa Maarja Kogudus</t>
  </si>
  <si>
    <t>MTÜ Raplamaa Lasterikaste Perede Ühendus</t>
  </si>
  <si>
    <t>Seltsing Põkaprintsessid</t>
  </si>
  <si>
    <t>Triin Põri</t>
  </si>
  <si>
    <t>Aktiivse ja Õnneliku Pere Klubi</t>
  </si>
  <si>
    <t>0810901</t>
  </si>
  <si>
    <t>0810902</t>
  </si>
  <si>
    <t>Osavalla vaba aja üritused - mittetulunduslikuks tegevuseks antavad toetused</t>
  </si>
  <si>
    <t>Folklooriselts Kiitsharakad</t>
  </si>
  <si>
    <t>Vigala Külade Ümarlaud</t>
  </si>
  <si>
    <t>Kivi-Vigala Raamatukogu</t>
  </si>
  <si>
    <t>Vana-Vigala Raamatukogu</t>
  </si>
  <si>
    <t>T-OT-2017-0035</t>
  </si>
  <si>
    <t>EESTI RAHVATANTSU JA RAHVAMUUSIKA SELTS - LAULU- JA TANTSUPEO PROTSESSIS OSALEVATE KOLLEKTIIVIDE OTSETOETUS (2400 €)</t>
  </si>
  <si>
    <t>L-OT-2017-0015</t>
  </si>
  <si>
    <t>EESTI KOORIÜHING - LAULU- JA TANTSUPEO PROTSESSIS OSALEVATE KOLLEKTIIVIDE OTSETOETUS (1200 €)</t>
  </si>
  <si>
    <t>Põhivara soetus</t>
  </si>
  <si>
    <t>ORGITA VÄLIJÕUSAAL - KAASAVA EELARVE INVESTEERINGUD</t>
  </si>
  <si>
    <t>MÄRJAMAA RAHVAMAJA RAHVATANTSURÜHMALE HOPSANI RAHVARIIETE OSTMINE (PRIA)</t>
  </si>
  <si>
    <t>Kivi-Vigala Rahvamaja</t>
  </si>
  <si>
    <t>Vana-Vigala Rahvamaja</t>
  </si>
  <si>
    <t>VANA-VIGALA RAHVAMAJA REKONSTRUEERIMINE</t>
  </si>
  <si>
    <t>Vabariigi aastapäev ja kodulookonverents</t>
  </si>
  <si>
    <t>EV 100 üritused</t>
  </si>
  <si>
    <t>Märjamaa valla kalender</t>
  </si>
  <si>
    <t>Märjamaa valla fotopäevad</t>
  </si>
  <si>
    <t>SILLAOTSA TALUMUUSEUMI VEOVAHENDITE KUURI EHITUS</t>
  </si>
  <si>
    <t>SILLAOTSA TALUMUUSEUMI TULETÕRJE VEEVÕTUKOHA EHITUS</t>
  </si>
  <si>
    <t>Osavalla kultuuriüritused</t>
  </si>
  <si>
    <t>Kultuuri- ja spordiürituste projektid</t>
  </si>
  <si>
    <t>Vigala meeskvintett- ja meeskoor</t>
  </si>
  <si>
    <t>Suvepidu</t>
  </si>
  <si>
    <t>Rahvusvahelise eakate päeva tähistamine</t>
  </si>
  <si>
    <t>Vigala muusikapäevad</t>
  </si>
  <si>
    <t>Põrgupõhja risti selts</t>
  </si>
  <si>
    <t>MÄRJAMAA LASTEAIA PILLERPALL HOONE REKONSTRUEERIMINE</t>
  </si>
  <si>
    <t>Märjamaa Lasteaed Pillerpall projektid</t>
  </si>
  <si>
    <t>0911001</t>
  </si>
  <si>
    <t>09110011</t>
  </si>
  <si>
    <t>0911002</t>
  </si>
  <si>
    <t>SA INNOVE - "VAIKUSEMINUTITE BAASKOOLITUS I JA II OSA"</t>
  </si>
  <si>
    <t>SIPA MÕISA HOONE SADEMEVETE ÄRAVOOLUSÜSTEEMI PROJEKTEERIMINE</t>
  </si>
  <si>
    <t>VALGU PÕHIKOOLI KÜTTESÜSTEEMI PROJEKTEERIMINE JA EHITUS</t>
  </si>
  <si>
    <t>VALGU PÕHIKOOLI ABIHOONE PROJEKTEERIMINE</t>
  </si>
  <si>
    <t>Valgu Põhikooli projektid</t>
  </si>
  <si>
    <t>T-OT-2017-0127</t>
  </si>
  <si>
    <t xml:space="preserve">EESTI RAHVATANTSU JA RAHVAMUUSIKA SELTS - LAULU- JA TANTSUPEO PROTSESSIS OSALEVATE KOLLEKTIIVIDE OTSETOETUS (300 €) </t>
  </si>
  <si>
    <t>MÄRJAMAA GÜMNAASIUMI SPORDIHOONE EHITUS</t>
  </si>
  <si>
    <t>MÄRJAMAA GÜMNAASIUMI SPORDIHOONE PARKLA PROJEKTEERIMINE JA EHITUS</t>
  </si>
  <si>
    <t>MÄRJAMAA GÜMNAASIUMI KUNSTMURUKATTEGA JALGPALLIVÄLJAKU PROJEKTEERIMINE JA EHITUS</t>
  </si>
  <si>
    <t>MÄRJAMAA GÜMNAASIUMI II KORRUSE TUALETTRUUMIDE REKONSTRUEERIMINE</t>
  </si>
  <si>
    <t>Märjamaa Gümnaasiumi projektid</t>
  </si>
  <si>
    <t>T-OT-2017-0217</t>
  </si>
  <si>
    <t xml:space="preserve">EESTI RAHVATANTSU JA RAHVAMUUSIKA SELTS - LAULU- JA TANTSUPEO PROTSESSIS OSALEVATE KOLLEKTIIVIDE OTSETOETUS (1500 €) </t>
  </si>
  <si>
    <t>L-OT-2017-0026</t>
  </si>
  <si>
    <t xml:space="preserve">EESTI KOORIÜHING - LAULU- JA TANTSUPEO PROTSESSIS OSALEVATE KOLLEKTIIVIDE OTSETOETUS (600 €) </t>
  </si>
  <si>
    <t>PROJEKTIDE  VALLA OSALUSED SEOSES KOOLI 30. AASTAPÄEVAGA</t>
  </si>
  <si>
    <t>Jaotamata vahendite jääk</t>
  </si>
  <si>
    <t xml:space="preserve">Õppetoetused </t>
  </si>
  <si>
    <t xml:space="preserve">Koolitoit Kasti-Orgita Lasteaed </t>
  </si>
  <si>
    <t>MÄRJAMAA MUUSIKA- JA KUNSTIKOOLILE KLAVERI SOETAMINE</t>
  </si>
  <si>
    <t xml:space="preserve">Kivi-Vigala Lasteaed </t>
  </si>
  <si>
    <t>KIVI-VIGALA LASTEAIA REKONSTRUEERIMINE</t>
  </si>
  <si>
    <t xml:space="preserve">Vana-Vigala Lasteaed </t>
  </si>
  <si>
    <t>KIVI-VIGALA PÕHIKOOLI STAADIONI HALJASTUSTÖÖD</t>
  </si>
  <si>
    <t>VANA-VIGALA PÕHIKOOLI REKONSTRUEERIMINE</t>
  </si>
  <si>
    <t>0911004</t>
  </si>
  <si>
    <t>0911005</t>
  </si>
  <si>
    <t>0911006</t>
  </si>
  <si>
    <t>0911007</t>
  </si>
  <si>
    <t>0911008</t>
  </si>
  <si>
    <t>0911009</t>
  </si>
  <si>
    <t>0911013</t>
  </si>
  <si>
    <t>0921001</t>
  </si>
  <si>
    <t>0921003</t>
  </si>
  <si>
    <t>09210031</t>
  </si>
  <si>
    <t>0921205</t>
  </si>
  <si>
    <t>0921201</t>
  </si>
  <si>
    <t>0921204</t>
  </si>
  <si>
    <t>0921206</t>
  </si>
  <si>
    <t>0921207</t>
  </si>
  <si>
    <t>0921301</t>
  </si>
  <si>
    <t>0922001</t>
  </si>
  <si>
    <t>09220011</t>
  </si>
  <si>
    <t>0922002</t>
  </si>
  <si>
    <t>0951001</t>
  </si>
  <si>
    <t>09510011</t>
  </si>
  <si>
    <t>0951002</t>
  </si>
  <si>
    <t>0960101</t>
  </si>
  <si>
    <t>0960102</t>
  </si>
  <si>
    <t>0960104</t>
  </si>
  <si>
    <t>0960105</t>
  </si>
  <si>
    <t>0960106</t>
  </si>
  <si>
    <t>0960107</t>
  </si>
  <si>
    <t>0960938</t>
  </si>
  <si>
    <t>0980002</t>
  </si>
  <si>
    <t>0960108</t>
  </si>
  <si>
    <t>Koolitoit Kivi-Vigala Põhikool</t>
  </si>
  <si>
    <t>0960109</t>
  </si>
  <si>
    <t>Koolitoit Vana-Vigala Põhikool</t>
  </si>
  <si>
    <t>Osavalla koolitoidutoetused teistes koolides õppijatele</t>
  </si>
  <si>
    <t>09602</t>
  </si>
  <si>
    <t>osavallavenm</t>
  </si>
  <si>
    <t>Projekti "Kodukeskkonna kohandamine" valla osalus</t>
  </si>
  <si>
    <t>10400</t>
  </si>
  <si>
    <t>Asendus- ja järelhooldusteenus</t>
  </si>
  <si>
    <t>Osavalla muu eakate sotsiaalne kaitse</t>
  </si>
  <si>
    <t>Osavalla muu perekondade ja laste sotsiaalne kaitse</t>
  </si>
  <si>
    <t xml:space="preserve">Osavalla muu sotsiaalse kaitse haldus </t>
  </si>
  <si>
    <t>SILLAOTSA TALUMUUSEUMI VEOVAHENDITE VARJUALUSE EHITUS (PRIA)</t>
  </si>
  <si>
    <t>VALLAMAJA ORU 2 PROJEKTEERIMINE, REKONSTRUEERIMINE (ÜHINEMISTOETUS)</t>
  </si>
  <si>
    <t>VIGALA KEGTEE I ETAPI EHITUS (ÜHINEMISTOETUS)</t>
  </si>
  <si>
    <t xml:space="preserve">KIVI-VIGALA KALAPÄÄSU EHITUS </t>
  </si>
  <si>
    <t>RAHVARIIETE OSTMINE HOPSANI 2018 (PRIA)</t>
  </si>
  <si>
    <r>
      <t>HIIETSE SILLA REKONSTRUEERIMINE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(MAJANDUS- JA KOMMUNIKATSIOONIMINISTEERIUM)</t>
    </r>
  </si>
  <si>
    <t>MÄRJAMAA GÜMNAASIUMI SPORDIHOONE EHITUS (ÜHINEMISTOETUS)</t>
  </si>
  <si>
    <t>VALGU PÕHIKOOLI KÜTTESÜSTEEMI PROJEKTEERIMINE JA EHITUS (KIK)</t>
  </si>
  <si>
    <t>MÄRJAMAA LASTEAIA PILLERPALL HOONE REKONSTRUEERIMINE (KIK)</t>
  </si>
  <si>
    <t>I voorus jaotamata jääk</t>
  </si>
  <si>
    <t>Vana-Vigala Vabatahtlik Tuletõrjeselts</t>
  </si>
  <si>
    <t>EELK Vigala Maarja Kogudus</t>
  </si>
  <si>
    <t>Vana-Vigala Põhikooli õpilaskodu</t>
  </si>
  <si>
    <t>Personalikulud (Vigala õppelaenud)</t>
  </si>
  <si>
    <t>Osavalla muu keskkonnakaitse</t>
  </si>
  <si>
    <t>0721001</t>
  </si>
  <si>
    <t>0760001</t>
  </si>
  <si>
    <t>0810220</t>
  </si>
  <si>
    <t>0810301</t>
  </si>
  <si>
    <t>0810701</t>
  </si>
  <si>
    <t>0810741</t>
  </si>
  <si>
    <t>0820101</t>
  </si>
  <si>
    <t>0820102</t>
  </si>
  <si>
    <t>0820103</t>
  </si>
  <si>
    <t>0820201</t>
  </si>
  <si>
    <t>08202011</t>
  </si>
  <si>
    <t>0820202</t>
  </si>
  <si>
    <t>0820203</t>
  </si>
  <si>
    <t>0820204</t>
  </si>
  <si>
    <t>0820206</t>
  </si>
  <si>
    <t>0820207</t>
  </si>
  <si>
    <t>0820205</t>
  </si>
  <si>
    <t>0820208</t>
  </si>
  <si>
    <t>08202990</t>
  </si>
  <si>
    <t>08202991</t>
  </si>
  <si>
    <t>08202993</t>
  </si>
  <si>
    <t>0820301</t>
  </si>
  <si>
    <t>0823501</t>
  </si>
  <si>
    <t>0840001</t>
  </si>
  <si>
    <t>Osavalla toetus kogudusele</t>
  </si>
  <si>
    <t>Valla rahastatav lapsehoiuteenus</t>
  </si>
  <si>
    <t xml:space="preserve">Huviharidus- ja huvitegevus  </t>
  </si>
  <si>
    <t xml:space="preserve">Märjamaa Muusika- ja Kunstikool - huviharidus- ja huvitegevus </t>
  </si>
  <si>
    <t>Märjamaa Valla Noortekeskus - huviharidus- ja huvitegevus</t>
  </si>
  <si>
    <t>Märjamaa Valla Raamatukogu - huviharidus- ja huvitegevus</t>
  </si>
  <si>
    <t xml:space="preserve">Märjamaa Valla Rahvamaja - huviharidus- ja huvitegevus </t>
  </si>
  <si>
    <t xml:space="preserve">Varbola Rahvamaja - huviharidus- ja huvitegevus </t>
  </si>
  <si>
    <t xml:space="preserve">Vana-Vigala Rahvamaja - huviharidus- ja huvitegevus </t>
  </si>
  <si>
    <t xml:space="preserve">Varbola Lasteaed-Algkool - huviharidus- ja huvitegevus </t>
  </si>
  <si>
    <t xml:space="preserve">Märjamaa Gümnaasium - huviharidus- ja huvitegevus </t>
  </si>
  <si>
    <t>0960112</t>
  </si>
  <si>
    <t>0980006</t>
  </si>
  <si>
    <t>1020001</t>
  </si>
  <si>
    <t>1020002</t>
  </si>
  <si>
    <t>1020101</t>
  </si>
  <si>
    <t>1020102</t>
  </si>
  <si>
    <t>1040201</t>
  </si>
  <si>
    <t>1040205</t>
  </si>
  <si>
    <t>1040204</t>
  </si>
  <si>
    <t>1040203</t>
  </si>
  <si>
    <t>1070101</t>
  </si>
  <si>
    <t>1090002</t>
  </si>
  <si>
    <t>1090003</t>
  </si>
  <si>
    <t>08202992</t>
  </si>
  <si>
    <t>1060001</t>
  </si>
  <si>
    <t>1060002</t>
  </si>
  <si>
    <t>0660505</t>
  </si>
  <si>
    <t>08107011</t>
  </si>
  <si>
    <t>Osavalla Vigala Külade Keskus</t>
  </si>
  <si>
    <t>0820319</t>
  </si>
  <si>
    <t>0911039</t>
  </si>
  <si>
    <t xml:space="preserve">MÄRJAMAA RAHVAMAJA RAHVATANTSURÜHMALE HOPSANI RAHVARIIETE OSTMINE </t>
  </si>
  <si>
    <t>MÄRJAMAA TERVISEKESKUSE PROJEKTEERIMINE JA EHITAMINE (RAHANDUSMINISTEERIUM)</t>
  </si>
  <si>
    <t>Märjamaa Vallavalitsuse 28.03.2018 määrusele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</si>
</sst>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r_-;\-* #,##0.00\ _k_r_-;_-* &quot;-&quot;??\ _k_r_-;_-@_-"/>
  </numFmts>
  <fonts count="12" x14ac:knownFonts="1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3" fillId="0" borderId="0"/>
  </cellStyleXfs>
  <cellXfs count="169">
    <xf numFmtId="0" fontId="0" fillId="0" borderId="0" xfId="0"/>
    <xf numFmtId="0" fontId="4" fillId="0" borderId="0" xfId="4" applyFont="1" applyFill="1" applyProtection="1">
      <protection locked="0"/>
    </xf>
    <xf numFmtId="0" fontId="3" fillId="0" borderId="0" xfId="4" applyFont="1" applyProtection="1">
      <protection locked="0"/>
    </xf>
    <xf numFmtId="0" fontId="3" fillId="0" borderId="0" xfId="4" applyFont="1"/>
    <xf numFmtId="0" fontId="4" fillId="0" borderId="0" xfId="5" applyFont="1" applyFill="1" applyBorder="1" applyProtection="1">
      <protection locked="0"/>
    </xf>
    <xf numFmtId="0" fontId="3" fillId="0" borderId="0" xfId="5" applyFont="1" applyFill="1" applyBorder="1" applyProtection="1">
      <protection locked="0"/>
    </xf>
    <xf numFmtId="0" fontId="3" fillId="0" borderId="6" xfId="5" applyFont="1" applyFill="1" applyBorder="1" applyAlignment="1" applyProtection="1">
      <alignment horizontal="left"/>
      <protection locked="0"/>
    </xf>
    <xf numFmtId="0" fontId="4" fillId="0" borderId="6" xfId="5" applyFont="1" applyFill="1" applyBorder="1" applyAlignment="1">
      <alignment horizontal="left"/>
    </xf>
    <xf numFmtId="0" fontId="4" fillId="0" borderId="1" xfId="4" applyFont="1" applyFill="1" applyBorder="1" applyAlignment="1">
      <alignment horizontal="left"/>
    </xf>
    <xf numFmtId="0" fontId="3" fillId="0" borderId="3" xfId="5" applyFont="1" applyFill="1" applyBorder="1" applyAlignment="1">
      <alignment horizontal="left"/>
    </xf>
    <xf numFmtId="0" fontId="3" fillId="0" borderId="0" xfId="5" applyFont="1" applyFill="1" applyBorder="1" applyAlignment="1">
      <alignment horizontal="left"/>
    </xf>
    <xf numFmtId="0" fontId="3" fillId="0" borderId="1" xfId="5" applyFont="1" applyFill="1" applyBorder="1" applyAlignment="1">
      <alignment horizontal="left"/>
    </xf>
    <xf numFmtId="0" fontId="4" fillId="0" borderId="1" xfId="5" applyFont="1" applyFill="1" applyBorder="1" applyAlignment="1">
      <alignment horizontal="left"/>
    </xf>
    <xf numFmtId="0" fontId="5" fillId="0" borderId="1" xfId="5" applyFont="1" applyFill="1" applyBorder="1" applyAlignment="1">
      <alignment horizontal="left"/>
    </xf>
    <xf numFmtId="0" fontId="4" fillId="0" borderId="0" xfId="4" applyFont="1"/>
    <xf numFmtId="0" fontId="4" fillId="0" borderId="0" xfId="5" applyFont="1" applyFill="1" applyBorder="1" applyAlignment="1">
      <alignment horizontal="left"/>
    </xf>
    <xf numFmtId="0" fontId="6" fillId="0" borderId="0" xfId="4" applyFont="1"/>
    <xf numFmtId="0" fontId="7" fillId="0" borderId="0" xfId="5" applyFont="1" applyFill="1" applyBorder="1" applyAlignment="1">
      <alignment horizontal="left"/>
    </xf>
    <xf numFmtId="0" fontId="8" fillId="0" borderId="0" xfId="4" applyFont="1"/>
    <xf numFmtId="0" fontId="4" fillId="0" borderId="0" xfId="4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7" fillId="0" borderId="0" xfId="4" applyFont="1" applyBorder="1" applyAlignment="1">
      <alignment horizontal="left"/>
    </xf>
    <xf numFmtId="0" fontId="4" fillId="0" borderId="3" xfId="5" applyFont="1" applyFill="1" applyBorder="1" applyAlignment="1">
      <alignment horizontal="left"/>
    </xf>
    <xf numFmtId="0" fontId="3" fillId="0" borderId="5" xfId="4" applyFont="1" applyBorder="1" applyAlignment="1">
      <alignment horizontal="left"/>
    </xf>
    <xf numFmtId="0" fontId="3" fillId="0" borderId="0" xfId="4" applyFont="1" applyFill="1"/>
    <xf numFmtId="3" fontId="4" fillId="0" borderId="0" xfId="4" applyNumberFormat="1" applyFont="1" applyAlignment="1">
      <alignment horizontal="right"/>
    </xf>
    <xf numFmtId="0" fontId="3" fillId="0" borderId="0" xfId="4" applyFont="1" applyAlignment="1">
      <alignment wrapText="1"/>
    </xf>
    <xf numFmtId="0" fontId="4" fillId="2" borderId="6" xfId="5" applyFont="1" applyFill="1" applyBorder="1" applyAlignment="1">
      <alignment horizontal="left"/>
    </xf>
    <xf numFmtId="0" fontId="4" fillId="2" borderId="1" xfId="4" applyFont="1" applyFill="1" applyBorder="1" applyAlignment="1">
      <alignment horizontal="left"/>
    </xf>
    <xf numFmtId="0" fontId="4" fillId="2" borderId="6" xfId="4" applyFont="1" applyFill="1" applyBorder="1" applyAlignment="1">
      <alignment horizontal="left"/>
    </xf>
    <xf numFmtId="0" fontId="8" fillId="0" borderId="0" xfId="5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0" xfId="5" applyFont="1" applyFill="1" applyBorder="1" applyAlignment="1" applyProtection="1">
      <alignment horizontal="left"/>
      <protection locked="0"/>
    </xf>
    <xf numFmtId="0" fontId="4" fillId="0" borderId="0" xfId="4" applyFont="1" applyFill="1" applyBorder="1" applyAlignment="1">
      <alignment horizontal="left"/>
    </xf>
    <xf numFmtId="0" fontId="4" fillId="0" borderId="4" xfId="5" applyFont="1" applyFill="1" applyBorder="1" applyAlignment="1">
      <alignment horizontal="left"/>
    </xf>
    <xf numFmtId="0" fontId="4" fillId="0" borderId="7" xfId="5" applyFont="1" applyFill="1" applyBorder="1" applyAlignment="1">
      <alignment horizontal="left"/>
    </xf>
    <xf numFmtId="0" fontId="9" fillId="0" borderId="0" xfId="4" applyFont="1"/>
    <xf numFmtId="0" fontId="3" fillId="0" borderId="0" xfId="4" applyFont="1" applyAlignment="1">
      <alignment horizontal="right"/>
    </xf>
    <xf numFmtId="0" fontId="4" fillId="0" borderId="7" xfId="4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4" applyFont="1" applyFill="1" applyBorder="1" applyAlignment="1">
      <alignment horizontal="left"/>
    </xf>
    <xf numFmtId="49" fontId="4" fillId="0" borderId="0" xfId="5" applyNumberFormat="1" applyFont="1" applyFill="1" applyBorder="1" applyAlignment="1">
      <alignment horizontal="left"/>
    </xf>
    <xf numFmtId="49" fontId="4" fillId="0" borderId="7" xfId="5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7" xfId="5" applyNumberFormat="1" applyFont="1" applyFill="1" applyBorder="1" applyAlignment="1">
      <alignment horizontal="left"/>
    </xf>
    <xf numFmtId="0" fontId="3" fillId="2" borderId="5" xfId="4" applyFont="1" applyFill="1" applyBorder="1" applyAlignment="1">
      <alignment horizontal="left"/>
    </xf>
    <xf numFmtId="0" fontId="4" fillId="0" borderId="5" xfId="4" applyFont="1" applyBorder="1" applyAlignment="1">
      <alignment horizontal="left"/>
    </xf>
    <xf numFmtId="0" fontId="3" fillId="0" borderId="2" xfId="5" applyFont="1" applyFill="1" applyBorder="1" applyAlignment="1">
      <alignment horizontal="left"/>
    </xf>
    <xf numFmtId="0" fontId="3" fillId="0" borderId="7" xfId="5" applyFont="1" applyFill="1" applyBorder="1" applyAlignment="1">
      <alignment horizontal="left"/>
    </xf>
    <xf numFmtId="0" fontId="3" fillId="0" borderId="4" xfId="5" applyFont="1" applyFill="1" applyBorder="1" applyAlignment="1">
      <alignment horizontal="left"/>
    </xf>
    <xf numFmtId="0" fontId="4" fillId="0" borderId="7" xfId="4" applyFont="1" applyBorder="1" applyAlignment="1">
      <alignment horizontal="left"/>
    </xf>
    <xf numFmtId="0" fontId="3" fillId="0" borderId="7" xfId="4" applyFont="1" applyBorder="1" applyAlignment="1">
      <alignment horizontal="left"/>
    </xf>
    <xf numFmtId="0" fontId="4" fillId="0" borderId="7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4" fillId="0" borderId="4" xfId="4" applyFont="1" applyBorder="1" applyAlignment="1">
      <alignment horizontal="left"/>
    </xf>
    <xf numFmtId="0" fontId="3" fillId="0" borderId="5" xfId="5" applyFont="1" applyFill="1" applyBorder="1" applyAlignment="1">
      <alignment horizontal="left"/>
    </xf>
    <xf numFmtId="0" fontId="5" fillId="0" borderId="4" xfId="5" applyFont="1" applyFill="1" applyBorder="1" applyAlignment="1">
      <alignment horizontal="left"/>
    </xf>
    <xf numFmtId="0" fontId="3" fillId="0" borderId="4" xfId="4" applyFont="1" applyBorder="1" applyAlignment="1">
      <alignment horizontal="left"/>
    </xf>
    <xf numFmtId="0" fontId="3" fillId="2" borderId="4" xfId="4" applyFont="1" applyFill="1" applyBorder="1" applyAlignment="1">
      <alignment horizontal="left"/>
    </xf>
    <xf numFmtId="0" fontId="3" fillId="0" borderId="7" xfId="4" applyFont="1" applyFill="1" applyBorder="1" applyAlignment="1">
      <alignment horizontal="left"/>
    </xf>
    <xf numFmtId="0" fontId="4" fillId="2" borderId="5" xfId="4" applyFont="1" applyFill="1" applyBorder="1" applyAlignment="1">
      <alignment horizontal="left"/>
    </xf>
    <xf numFmtId="49" fontId="4" fillId="0" borderId="5" xfId="5" applyNumberFormat="1" applyFont="1" applyFill="1" applyBorder="1" applyAlignment="1">
      <alignment horizontal="left"/>
    </xf>
    <xf numFmtId="0" fontId="10" fillId="0" borderId="0" xfId="4" applyFont="1"/>
    <xf numFmtId="49" fontId="6" fillId="0" borderId="7" xfId="5" applyNumberFormat="1" applyFont="1" applyFill="1" applyBorder="1" applyAlignment="1">
      <alignment horizontal="left"/>
    </xf>
    <xf numFmtId="49" fontId="4" fillId="0" borderId="2" xfId="5" applyNumberFormat="1" applyFont="1" applyFill="1" applyBorder="1" applyAlignment="1">
      <alignment horizontal="left"/>
    </xf>
    <xf numFmtId="49" fontId="4" fillId="0" borderId="4" xfId="5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3" fontId="4" fillId="0" borderId="0" xfId="4" applyNumberFormat="1" applyFont="1"/>
    <xf numFmtId="0" fontId="3" fillId="0" borderId="0" xfId="4" applyFont="1" applyBorder="1"/>
    <xf numFmtId="0" fontId="3" fillId="0" borderId="6" xfId="5" applyFont="1" applyFill="1" applyBorder="1" applyProtection="1">
      <protection locked="0"/>
    </xf>
    <xf numFmtId="0" fontId="4" fillId="2" borderId="3" xfId="5" applyFont="1" applyFill="1" applyBorder="1"/>
    <xf numFmtId="0" fontId="4" fillId="0" borderId="6" xfId="5" applyFont="1" applyFill="1" applyBorder="1"/>
    <xf numFmtId="0" fontId="3" fillId="0" borderId="0" xfId="5" applyFont="1" applyFill="1" applyBorder="1"/>
    <xf numFmtId="0" fontId="4" fillId="0" borderId="0" xfId="5" applyFont="1" applyFill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5" applyFont="1" applyFill="1" applyBorder="1"/>
    <xf numFmtId="0" fontId="4" fillId="0" borderId="0" xfId="4" applyFont="1" applyFill="1" applyBorder="1"/>
    <xf numFmtId="0" fontId="3" fillId="0" borderId="0" xfId="4" applyFont="1" applyFill="1" applyBorder="1"/>
    <xf numFmtId="0" fontId="5" fillId="0" borderId="3" xfId="5" applyFont="1" applyFill="1" applyBorder="1"/>
    <xf numFmtId="0" fontId="4" fillId="2" borderId="6" xfId="5" applyFont="1" applyFill="1" applyBorder="1"/>
    <xf numFmtId="0" fontId="5" fillId="0" borderId="0" xfId="5" applyFont="1" applyFill="1" applyBorder="1"/>
    <xf numFmtId="0" fontId="3" fillId="0" borderId="0" xfId="5" applyFont="1" applyFill="1" applyBorder="1" applyAlignment="1"/>
    <xf numFmtId="0" fontId="5" fillId="0" borderId="1" xfId="5" applyFont="1" applyFill="1" applyBorder="1"/>
    <xf numFmtId="0" fontId="3" fillId="0" borderId="1" xfId="5" applyFont="1" applyFill="1" applyBorder="1"/>
    <xf numFmtId="0" fontId="3" fillId="2" borderId="1" xfId="4" applyFont="1" applyFill="1" applyBorder="1"/>
    <xf numFmtId="0" fontId="3" fillId="2" borderId="6" xfId="4" applyFont="1" applyFill="1" applyBorder="1"/>
    <xf numFmtId="0" fontId="4" fillId="0" borderId="0" xfId="5" applyFont="1" applyFill="1" applyBorder="1" applyAlignment="1">
      <alignment wrapText="1"/>
    </xf>
    <xf numFmtId="0" fontId="11" fillId="0" borderId="0" xfId="0" applyFont="1" applyBorder="1" applyAlignment="1">
      <alignment horizontal="left" vertical="center" wrapText="1" readingOrder="1"/>
    </xf>
    <xf numFmtId="0" fontId="3" fillId="0" borderId="0" xfId="5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2" borderId="6" xfId="5" applyFont="1" applyFill="1" applyBorder="1"/>
    <xf numFmtId="0" fontId="4" fillId="0" borderId="0" xfId="0" applyFont="1" applyFill="1" applyBorder="1" applyAlignment="1">
      <alignment horizontal="left" wrapText="1"/>
    </xf>
    <xf numFmtId="0" fontId="7" fillId="0" borderId="0" xfId="5" applyFont="1" applyFill="1" applyBorder="1"/>
    <xf numFmtId="0" fontId="3" fillId="0" borderId="6" xfId="4" applyFont="1" applyBorder="1"/>
    <xf numFmtId="0" fontId="4" fillId="0" borderId="0" xfId="4" applyFont="1" applyBorder="1"/>
    <xf numFmtId="0" fontId="4" fillId="0" borderId="3" xfId="4" applyFont="1" applyBorder="1"/>
    <xf numFmtId="0" fontId="6" fillId="0" borderId="0" xfId="5" applyFont="1" applyFill="1" applyBorder="1"/>
    <xf numFmtId="2" fontId="3" fillId="0" borderId="0" xfId="5" applyNumberFormat="1" applyFont="1" applyFill="1" applyBorder="1" applyAlignment="1">
      <alignment wrapText="1"/>
    </xf>
    <xf numFmtId="0" fontId="7" fillId="0" borderId="0" xfId="4" applyFont="1" applyBorder="1"/>
    <xf numFmtId="0" fontId="3" fillId="0" borderId="1" xfId="0" applyFont="1" applyFill="1" applyBorder="1" applyAlignment="1">
      <alignment horizontal="left" wrapText="1"/>
    </xf>
    <xf numFmtId="3" fontId="5" fillId="0" borderId="8" xfId="5" applyNumberFormat="1" applyFont="1" applyFill="1" applyBorder="1" applyAlignment="1" applyProtection="1">
      <alignment horizontal="center" wrapText="1"/>
      <protection locked="0"/>
    </xf>
    <xf numFmtId="3" fontId="7" fillId="2" borderId="9" xfId="5" applyNumberFormat="1" applyFont="1" applyFill="1" applyBorder="1" applyAlignment="1" applyProtection="1"/>
    <xf numFmtId="3" fontId="7" fillId="0" borderId="8" xfId="5" applyNumberFormat="1" applyFont="1" applyFill="1" applyBorder="1" applyAlignment="1" applyProtection="1"/>
    <xf numFmtId="3" fontId="5" fillId="0" borderId="10" xfId="5" applyNumberFormat="1" applyFont="1" applyFill="1" applyBorder="1" applyAlignment="1" applyProtection="1">
      <protection locked="0"/>
    </xf>
    <xf numFmtId="3" fontId="7" fillId="0" borderId="10" xfId="5" applyNumberFormat="1" applyFont="1" applyFill="1" applyBorder="1" applyAlignment="1" applyProtection="1"/>
    <xf numFmtId="3" fontId="5" fillId="0" borderId="10" xfId="5" applyNumberFormat="1" applyFont="1" applyFill="1" applyBorder="1" applyAlignment="1" applyProtection="1"/>
    <xf numFmtId="3" fontId="5" fillId="0" borderId="11" xfId="5" applyNumberFormat="1" applyFont="1" applyFill="1" applyBorder="1" applyAlignment="1" applyProtection="1"/>
    <xf numFmtId="3" fontId="7" fillId="0" borderId="11" xfId="5" applyNumberFormat="1" applyFont="1" applyFill="1" applyBorder="1" applyAlignment="1" applyProtection="1"/>
    <xf numFmtId="3" fontId="7" fillId="0" borderId="9" xfId="5" applyNumberFormat="1" applyFont="1" applyFill="1" applyBorder="1" applyAlignment="1" applyProtection="1"/>
    <xf numFmtId="3" fontId="7" fillId="0" borderId="10" xfId="5" applyNumberFormat="1" applyFont="1" applyFill="1" applyBorder="1" applyAlignment="1" applyProtection="1">
      <protection locked="0"/>
    </xf>
    <xf numFmtId="3" fontId="5" fillId="0" borderId="9" xfId="5" applyNumberFormat="1" applyFont="1" applyFill="1" applyBorder="1" applyProtection="1">
      <protection locked="0"/>
    </xf>
    <xf numFmtId="3" fontId="5" fillId="0" borderId="10" xfId="5" applyNumberFormat="1" applyFont="1" applyFill="1" applyBorder="1" applyProtection="1">
      <protection locked="0"/>
    </xf>
    <xf numFmtId="3" fontId="7" fillId="2" borderId="8" xfId="5" applyNumberFormat="1" applyFont="1" applyFill="1" applyBorder="1" applyAlignment="1" applyProtection="1"/>
    <xf numFmtId="3" fontId="5" fillId="0" borderId="9" xfId="5" applyNumberFormat="1" applyFont="1" applyFill="1" applyBorder="1" applyAlignment="1" applyProtection="1"/>
    <xf numFmtId="3" fontId="5" fillId="0" borderId="11" xfId="5" applyNumberFormat="1" applyFont="1" applyFill="1" applyBorder="1" applyAlignment="1" applyProtection="1">
      <protection locked="0"/>
    </xf>
    <xf numFmtId="3" fontId="4" fillId="2" borderId="11" xfId="4" applyNumberFormat="1" applyFont="1" applyFill="1" applyBorder="1"/>
    <xf numFmtId="3" fontId="4" fillId="2" borderId="8" xfId="4" applyNumberFormat="1" applyFont="1" applyFill="1" applyBorder="1"/>
    <xf numFmtId="3" fontId="5" fillId="0" borderId="10" xfId="4" applyNumberFormat="1" applyFont="1" applyBorder="1" applyAlignment="1" applyProtection="1">
      <protection locked="0"/>
    </xf>
    <xf numFmtId="3" fontId="7" fillId="0" borderId="10" xfId="4" applyNumberFormat="1" applyFont="1" applyBorder="1" applyAlignment="1" applyProtection="1">
      <protection locked="0"/>
    </xf>
    <xf numFmtId="3" fontId="4" fillId="0" borderId="10" xfId="5" applyNumberFormat="1" applyFont="1" applyFill="1" applyBorder="1" applyAlignment="1" applyProtection="1"/>
    <xf numFmtId="3" fontId="4" fillId="0" borderId="10" xfId="4" applyNumberFormat="1" applyFont="1" applyBorder="1"/>
    <xf numFmtId="3" fontId="3" fillId="0" borderId="10" xfId="4" applyNumberFormat="1" applyFont="1" applyBorder="1"/>
    <xf numFmtId="3" fontId="4" fillId="0" borderId="10" xfId="4" applyNumberFormat="1" applyFont="1" applyFill="1" applyBorder="1"/>
    <xf numFmtId="3" fontId="3" fillId="0" borderId="10" xfId="4" applyNumberFormat="1" applyFont="1" applyFill="1" applyBorder="1"/>
    <xf numFmtId="3" fontId="7" fillId="0" borderId="9" xfId="4" applyNumberFormat="1" applyFont="1" applyBorder="1" applyAlignment="1" applyProtection="1"/>
    <xf numFmtId="3" fontId="4" fillId="0" borderId="10" xfId="1" applyNumberFormat="1" applyFont="1" applyBorder="1" applyAlignment="1">
      <alignment horizontal="right" wrapText="1"/>
    </xf>
    <xf numFmtId="3" fontId="3" fillId="0" borderId="10" xfId="1" applyNumberFormat="1" applyFont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7" fillId="0" borderId="10" xfId="4" applyNumberFormat="1" applyFont="1" applyBorder="1" applyAlignment="1" applyProtection="1"/>
    <xf numFmtId="3" fontId="5" fillId="0" borderId="10" xfId="4" applyNumberFormat="1" applyFont="1" applyBorder="1" applyAlignment="1" applyProtection="1"/>
    <xf numFmtId="3" fontId="7" fillId="0" borderId="8" xfId="4" applyNumberFormat="1" applyFont="1" applyBorder="1" applyAlignment="1" applyProtection="1"/>
    <xf numFmtId="3" fontId="5" fillId="0" borderId="11" xfId="4" applyNumberFormat="1" applyFont="1" applyBorder="1" applyAlignment="1" applyProtection="1">
      <protection locked="0"/>
    </xf>
    <xf numFmtId="3" fontId="7" fillId="0" borderId="9" xfId="4" applyNumberFormat="1" applyFont="1" applyBorder="1" applyAlignment="1" applyProtection="1">
      <protection locked="0"/>
    </xf>
    <xf numFmtId="3" fontId="3" fillId="0" borderId="10" xfId="4" applyNumberFormat="1" applyFont="1" applyBorder="1" applyAlignment="1" applyProtection="1">
      <protection locked="0"/>
    </xf>
    <xf numFmtId="3" fontId="4" fillId="0" borderId="10" xfId="4" applyNumberFormat="1" applyFont="1" applyBorder="1" applyAlignment="1" applyProtection="1">
      <protection locked="0"/>
    </xf>
    <xf numFmtId="3" fontId="4" fillId="0" borderId="10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 applyAlignment="1">
      <alignment wrapText="1"/>
    </xf>
    <xf numFmtId="49" fontId="3" fillId="0" borderId="0" xfId="5" applyNumberFormat="1" applyFont="1" applyFill="1" applyBorder="1" applyAlignment="1">
      <alignment horizontal="left"/>
    </xf>
    <xf numFmtId="0" fontId="6" fillId="0" borderId="0" xfId="5" applyFont="1" applyFill="1" applyBorder="1" applyAlignment="1">
      <alignment horizontal="left"/>
    </xf>
    <xf numFmtId="3" fontId="5" fillId="0" borderId="11" xfId="4" applyNumberFormat="1" applyFont="1" applyBorder="1" applyAlignment="1" applyProtection="1"/>
    <xf numFmtId="3" fontId="7" fillId="0" borderId="8" xfId="4" applyNumberFormat="1" applyFont="1" applyBorder="1" applyAlignment="1" applyProtection="1">
      <protection locked="0"/>
    </xf>
    <xf numFmtId="3" fontId="3" fillId="0" borderId="0" xfId="4" applyNumberFormat="1" applyFont="1"/>
    <xf numFmtId="0" fontId="10" fillId="0" borderId="0" xfId="4" applyFont="1" applyAlignment="1">
      <alignment wrapText="1"/>
    </xf>
    <xf numFmtId="0" fontId="4" fillId="0" borderId="12" xfId="5" applyFont="1" applyFill="1" applyBorder="1" applyAlignment="1">
      <alignment wrapText="1"/>
    </xf>
    <xf numFmtId="0" fontId="3" fillId="0" borderId="0" xfId="4" applyFont="1" applyAlignment="1">
      <alignment horizontal="left"/>
    </xf>
    <xf numFmtId="49" fontId="3" fillId="0" borderId="0" xfId="5" applyNumberFormat="1" applyFont="1" applyFill="1" applyBorder="1" applyAlignment="1">
      <alignment horizontal="left" wrapText="1"/>
    </xf>
    <xf numFmtId="3" fontId="9" fillId="0" borderId="0" xfId="4" applyNumberFormat="1" applyFont="1"/>
    <xf numFmtId="1" fontId="3" fillId="0" borderId="1" xfId="0" applyNumberFormat="1" applyFont="1" applyBorder="1" applyAlignment="1">
      <alignment horizontal="left" wrapText="1"/>
    </xf>
    <xf numFmtId="3" fontId="7" fillId="0" borderId="0" xfId="4" applyNumberFormat="1" applyFont="1" applyBorder="1" applyAlignment="1" applyProtection="1">
      <protection locked="0"/>
    </xf>
    <xf numFmtId="3" fontId="5" fillId="0" borderId="0" xfId="4" applyNumberFormat="1" applyFont="1" applyBorder="1" applyAlignment="1" applyProtection="1">
      <protection locked="0"/>
    </xf>
    <xf numFmtId="3" fontId="3" fillId="0" borderId="10" xfId="5" applyNumberFormat="1" applyFont="1" applyFill="1" applyBorder="1" applyAlignment="1" applyProtection="1"/>
    <xf numFmtId="0" fontId="4" fillId="2" borderId="6" xfId="5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</cellXfs>
  <cellStyles count="6">
    <cellStyle name="Comma" xfId="1" builtinId="3"/>
    <cellStyle name="Normaallaad 2" xfId="2"/>
    <cellStyle name="Normaallaad 3" xfId="3"/>
    <cellStyle name="Normal" xfId="0" builtinId="0"/>
    <cellStyle name="Normal 2" xfId="4"/>
    <cellStyle name="Normal_Sheet1 2" xfId="5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33CCCC"/>
      <color rgb="FFDCE6F1"/>
      <color rgb="FFB7DEE8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4"/>
  <sheetViews>
    <sheetView tabSelected="1" zoomScaleNormal="100" workbookViewId="0">
      <selection activeCell="D2" sqref="D2"/>
    </sheetView>
  </sheetViews>
  <sheetFormatPr defaultRowHeight="12.75" x14ac:dyDescent="0.2"/>
  <cols>
    <col min="1" max="1" width="11.85546875" style="3" customWidth="1"/>
    <col min="2" max="2" width="12" style="3" customWidth="1"/>
    <col min="3" max="3" width="67.7109375" style="3" customWidth="1"/>
    <col min="4" max="4" width="11.7109375" style="3" customWidth="1"/>
    <col min="5" max="5" width="25" style="3" customWidth="1"/>
    <col min="6" max="244" width="9.140625" style="3"/>
    <col min="245" max="245" width="8.42578125" style="3" customWidth="1"/>
    <col min="246" max="246" width="3.5703125" style="3" customWidth="1"/>
    <col min="247" max="247" width="47.5703125" style="3" customWidth="1"/>
    <col min="248" max="248" width="14" style="3" customWidth="1"/>
    <col min="249" max="249" width="13.28515625" style="3" customWidth="1"/>
    <col min="250" max="250" width="14.42578125" style="3" customWidth="1"/>
    <col min="251" max="251" width="10" style="3" customWidth="1"/>
    <col min="252" max="500" width="9.140625" style="3"/>
    <col min="501" max="501" width="8.42578125" style="3" customWidth="1"/>
    <col min="502" max="502" width="3.5703125" style="3" customWidth="1"/>
    <col min="503" max="503" width="47.5703125" style="3" customWidth="1"/>
    <col min="504" max="504" width="14" style="3" customWidth="1"/>
    <col min="505" max="505" width="13.28515625" style="3" customWidth="1"/>
    <col min="506" max="506" width="14.42578125" style="3" customWidth="1"/>
    <col min="507" max="507" width="10" style="3" customWidth="1"/>
    <col min="508" max="756" width="9.140625" style="3"/>
    <col min="757" max="757" width="8.42578125" style="3" customWidth="1"/>
    <col min="758" max="758" width="3.5703125" style="3" customWidth="1"/>
    <col min="759" max="759" width="47.5703125" style="3" customWidth="1"/>
    <col min="760" max="760" width="14" style="3" customWidth="1"/>
    <col min="761" max="761" width="13.28515625" style="3" customWidth="1"/>
    <col min="762" max="762" width="14.42578125" style="3" customWidth="1"/>
    <col min="763" max="763" width="10" style="3" customWidth="1"/>
    <col min="764" max="1012" width="9.140625" style="3"/>
    <col min="1013" max="1013" width="8.42578125" style="3" customWidth="1"/>
    <col min="1014" max="1014" width="3.5703125" style="3" customWidth="1"/>
    <col min="1015" max="1015" width="47.5703125" style="3" customWidth="1"/>
    <col min="1016" max="1016" width="14" style="3" customWidth="1"/>
    <col min="1017" max="1017" width="13.28515625" style="3" customWidth="1"/>
    <col min="1018" max="1018" width="14.42578125" style="3" customWidth="1"/>
    <col min="1019" max="1019" width="10" style="3" customWidth="1"/>
    <col min="1020" max="1268" width="9.140625" style="3"/>
    <col min="1269" max="1269" width="8.42578125" style="3" customWidth="1"/>
    <col min="1270" max="1270" width="3.5703125" style="3" customWidth="1"/>
    <col min="1271" max="1271" width="47.5703125" style="3" customWidth="1"/>
    <col min="1272" max="1272" width="14" style="3" customWidth="1"/>
    <col min="1273" max="1273" width="13.28515625" style="3" customWidth="1"/>
    <col min="1274" max="1274" width="14.42578125" style="3" customWidth="1"/>
    <col min="1275" max="1275" width="10" style="3" customWidth="1"/>
    <col min="1276" max="1524" width="9.140625" style="3"/>
    <col min="1525" max="1525" width="8.42578125" style="3" customWidth="1"/>
    <col min="1526" max="1526" width="3.5703125" style="3" customWidth="1"/>
    <col min="1527" max="1527" width="47.5703125" style="3" customWidth="1"/>
    <col min="1528" max="1528" width="14" style="3" customWidth="1"/>
    <col min="1529" max="1529" width="13.28515625" style="3" customWidth="1"/>
    <col min="1530" max="1530" width="14.42578125" style="3" customWidth="1"/>
    <col min="1531" max="1531" width="10" style="3" customWidth="1"/>
    <col min="1532" max="1780" width="9.140625" style="3"/>
    <col min="1781" max="1781" width="8.42578125" style="3" customWidth="1"/>
    <col min="1782" max="1782" width="3.5703125" style="3" customWidth="1"/>
    <col min="1783" max="1783" width="47.5703125" style="3" customWidth="1"/>
    <col min="1784" max="1784" width="14" style="3" customWidth="1"/>
    <col min="1785" max="1785" width="13.28515625" style="3" customWidth="1"/>
    <col min="1786" max="1786" width="14.42578125" style="3" customWidth="1"/>
    <col min="1787" max="1787" width="10" style="3" customWidth="1"/>
    <col min="1788" max="2036" width="9.140625" style="3"/>
    <col min="2037" max="2037" width="8.42578125" style="3" customWidth="1"/>
    <col min="2038" max="2038" width="3.5703125" style="3" customWidth="1"/>
    <col min="2039" max="2039" width="47.5703125" style="3" customWidth="1"/>
    <col min="2040" max="2040" width="14" style="3" customWidth="1"/>
    <col min="2041" max="2041" width="13.28515625" style="3" customWidth="1"/>
    <col min="2042" max="2042" width="14.42578125" style="3" customWidth="1"/>
    <col min="2043" max="2043" width="10" style="3" customWidth="1"/>
    <col min="2044" max="2292" width="9.140625" style="3"/>
    <col min="2293" max="2293" width="8.42578125" style="3" customWidth="1"/>
    <col min="2294" max="2294" width="3.5703125" style="3" customWidth="1"/>
    <col min="2295" max="2295" width="47.5703125" style="3" customWidth="1"/>
    <col min="2296" max="2296" width="14" style="3" customWidth="1"/>
    <col min="2297" max="2297" width="13.28515625" style="3" customWidth="1"/>
    <col min="2298" max="2298" width="14.42578125" style="3" customWidth="1"/>
    <col min="2299" max="2299" width="10" style="3" customWidth="1"/>
    <col min="2300" max="2548" width="9.140625" style="3"/>
    <col min="2549" max="2549" width="8.42578125" style="3" customWidth="1"/>
    <col min="2550" max="2550" width="3.5703125" style="3" customWidth="1"/>
    <col min="2551" max="2551" width="47.5703125" style="3" customWidth="1"/>
    <col min="2552" max="2552" width="14" style="3" customWidth="1"/>
    <col min="2553" max="2553" width="13.28515625" style="3" customWidth="1"/>
    <col min="2554" max="2554" width="14.42578125" style="3" customWidth="1"/>
    <col min="2555" max="2555" width="10" style="3" customWidth="1"/>
    <col min="2556" max="2804" width="9.140625" style="3"/>
    <col min="2805" max="2805" width="8.42578125" style="3" customWidth="1"/>
    <col min="2806" max="2806" width="3.5703125" style="3" customWidth="1"/>
    <col min="2807" max="2807" width="47.5703125" style="3" customWidth="1"/>
    <col min="2808" max="2808" width="14" style="3" customWidth="1"/>
    <col min="2809" max="2809" width="13.28515625" style="3" customWidth="1"/>
    <col min="2810" max="2810" width="14.42578125" style="3" customWidth="1"/>
    <col min="2811" max="2811" width="10" style="3" customWidth="1"/>
    <col min="2812" max="3060" width="9.140625" style="3"/>
    <col min="3061" max="3061" width="8.42578125" style="3" customWidth="1"/>
    <col min="3062" max="3062" width="3.5703125" style="3" customWidth="1"/>
    <col min="3063" max="3063" width="47.5703125" style="3" customWidth="1"/>
    <col min="3064" max="3064" width="14" style="3" customWidth="1"/>
    <col min="3065" max="3065" width="13.28515625" style="3" customWidth="1"/>
    <col min="3066" max="3066" width="14.42578125" style="3" customWidth="1"/>
    <col min="3067" max="3067" width="10" style="3" customWidth="1"/>
    <col min="3068" max="3316" width="9.140625" style="3"/>
    <col min="3317" max="3317" width="8.42578125" style="3" customWidth="1"/>
    <col min="3318" max="3318" width="3.5703125" style="3" customWidth="1"/>
    <col min="3319" max="3319" width="47.5703125" style="3" customWidth="1"/>
    <col min="3320" max="3320" width="14" style="3" customWidth="1"/>
    <col min="3321" max="3321" width="13.28515625" style="3" customWidth="1"/>
    <col min="3322" max="3322" width="14.42578125" style="3" customWidth="1"/>
    <col min="3323" max="3323" width="10" style="3" customWidth="1"/>
    <col min="3324" max="3572" width="9.140625" style="3"/>
    <col min="3573" max="3573" width="8.42578125" style="3" customWidth="1"/>
    <col min="3574" max="3574" width="3.5703125" style="3" customWidth="1"/>
    <col min="3575" max="3575" width="47.5703125" style="3" customWidth="1"/>
    <col min="3576" max="3576" width="14" style="3" customWidth="1"/>
    <col min="3577" max="3577" width="13.28515625" style="3" customWidth="1"/>
    <col min="3578" max="3578" width="14.42578125" style="3" customWidth="1"/>
    <col min="3579" max="3579" width="10" style="3" customWidth="1"/>
    <col min="3580" max="3828" width="9.140625" style="3"/>
    <col min="3829" max="3829" width="8.42578125" style="3" customWidth="1"/>
    <col min="3830" max="3830" width="3.5703125" style="3" customWidth="1"/>
    <col min="3831" max="3831" width="47.5703125" style="3" customWidth="1"/>
    <col min="3832" max="3832" width="14" style="3" customWidth="1"/>
    <col min="3833" max="3833" width="13.28515625" style="3" customWidth="1"/>
    <col min="3834" max="3834" width="14.42578125" style="3" customWidth="1"/>
    <col min="3835" max="3835" width="10" style="3" customWidth="1"/>
    <col min="3836" max="4084" width="9.140625" style="3"/>
    <col min="4085" max="4085" width="8.42578125" style="3" customWidth="1"/>
    <col min="4086" max="4086" width="3.5703125" style="3" customWidth="1"/>
    <col min="4087" max="4087" width="47.5703125" style="3" customWidth="1"/>
    <col min="4088" max="4088" width="14" style="3" customWidth="1"/>
    <col min="4089" max="4089" width="13.28515625" style="3" customWidth="1"/>
    <col min="4090" max="4090" width="14.42578125" style="3" customWidth="1"/>
    <col min="4091" max="4091" width="10" style="3" customWidth="1"/>
    <col min="4092" max="4340" width="9.140625" style="3"/>
    <col min="4341" max="4341" width="8.42578125" style="3" customWidth="1"/>
    <col min="4342" max="4342" width="3.5703125" style="3" customWidth="1"/>
    <col min="4343" max="4343" width="47.5703125" style="3" customWidth="1"/>
    <col min="4344" max="4344" width="14" style="3" customWidth="1"/>
    <col min="4345" max="4345" width="13.28515625" style="3" customWidth="1"/>
    <col min="4346" max="4346" width="14.42578125" style="3" customWidth="1"/>
    <col min="4347" max="4347" width="10" style="3" customWidth="1"/>
    <col min="4348" max="4596" width="9.140625" style="3"/>
    <col min="4597" max="4597" width="8.42578125" style="3" customWidth="1"/>
    <col min="4598" max="4598" width="3.5703125" style="3" customWidth="1"/>
    <col min="4599" max="4599" width="47.5703125" style="3" customWidth="1"/>
    <col min="4600" max="4600" width="14" style="3" customWidth="1"/>
    <col min="4601" max="4601" width="13.28515625" style="3" customWidth="1"/>
    <col min="4602" max="4602" width="14.42578125" style="3" customWidth="1"/>
    <col min="4603" max="4603" width="10" style="3" customWidth="1"/>
    <col min="4604" max="4852" width="9.140625" style="3"/>
    <col min="4853" max="4853" width="8.42578125" style="3" customWidth="1"/>
    <col min="4854" max="4854" width="3.5703125" style="3" customWidth="1"/>
    <col min="4855" max="4855" width="47.5703125" style="3" customWidth="1"/>
    <col min="4856" max="4856" width="14" style="3" customWidth="1"/>
    <col min="4857" max="4857" width="13.28515625" style="3" customWidth="1"/>
    <col min="4858" max="4858" width="14.42578125" style="3" customWidth="1"/>
    <col min="4859" max="4859" width="10" style="3" customWidth="1"/>
    <col min="4860" max="5108" width="9.140625" style="3"/>
    <col min="5109" max="5109" width="8.42578125" style="3" customWidth="1"/>
    <col min="5110" max="5110" width="3.5703125" style="3" customWidth="1"/>
    <col min="5111" max="5111" width="47.5703125" style="3" customWidth="1"/>
    <col min="5112" max="5112" width="14" style="3" customWidth="1"/>
    <col min="5113" max="5113" width="13.28515625" style="3" customWidth="1"/>
    <col min="5114" max="5114" width="14.42578125" style="3" customWidth="1"/>
    <col min="5115" max="5115" width="10" style="3" customWidth="1"/>
    <col min="5116" max="5364" width="9.140625" style="3"/>
    <col min="5365" max="5365" width="8.42578125" style="3" customWidth="1"/>
    <col min="5366" max="5366" width="3.5703125" style="3" customWidth="1"/>
    <col min="5367" max="5367" width="47.5703125" style="3" customWidth="1"/>
    <col min="5368" max="5368" width="14" style="3" customWidth="1"/>
    <col min="5369" max="5369" width="13.28515625" style="3" customWidth="1"/>
    <col min="5370" max="5370" width="14.42578125" style="3" customWidth="1"/>
    <col min="5371" max="5371" width="10" style="3" customWidth="1"/>
    <col min="5372" max="5620" width="9.140625" style="3"/>
    <col min="5621" max="5621" width="8.42578125" style="3" customWidth="1"/>
    <col min="5622" max="5622" width="3.5703125" style="3" customWidth="1"/>
    <col min="5623" max="5623" width="47.5703125" style="3" customWidth="1"/>
    <col min="5624" max="5624" width="14" style="3" customWidth="1"/>
    <col min="5625" max="5625" width="13.28515625" style="3" customWidth="1"/>
    <col min="5626" max="5626" width="14.42578125" style="3" customWidth="1"/>
    <col min="5627" max="5627" width="10" style="3" customWidth="1"/>
    <col min="5628" max="5876" width="9.140625" style="3"/>
    <col min="5877" max="5877" width="8.42578125" style="3" customWidth="1"/>
    <col min="5878" max="5878" width="3.5703125" style="3" customWidth="1"/>
    <col min="5879" max="5879" width="47.5703125" style="3" customWidth="1"/>
    <col min="5880" max="5880" width="14" style="3" customWidth="1"/>
    <col min="5881" max="5881" width="13.28515625" style="3" customWidth="1"/>
    <col min="5882" max="5882" width="14.42578125" style="3" customWidth="1"/>
    <col min="5883" max="5883" width="10" style="3" customWidth="1"/>
    <col min="5884" max="6132" width="9.140625" style="3"/>
    <col min="6133" max="6133" width="8.42578125" style="3" customWidth="1"/>
    <col min="6134" max="6134" width="3.5703125" style="3" customWidth="1"/>
    <col min="6135" max="6135" width="47.5703125" style="3" customWidth="1"/>
    <col min="6136" max="6136" width="14" style="3" customWidth="1"/>
    <col min="6137" max="6137" width="13.28515625" style="3" customWidth="1"/>
    <col min="6138" max="6138" width="14.42578125" style="3" customWidth="1"/>
    <col min="6139" max="6139" width="10" style="3" customWidth="1"/>
    <col min="6140" max="6388" width="9.140625" style="3"/>
    <col min="6389" max="6389" width="8.42578125" style="3" customWidth="1"/>
    <col min="6390" max="6390" width="3.5703125" style="3" customWidth="1"/>
    <col min="6391" max="6391" width="47.5703125" style="3" customWidth="1"/>
    <col min="6392" max="6392" width="14" style="3" customWidth="1"/>
    <col min="6393" max="6393" width="13.28515625" style="3" customWidth="1"/>
    <col min="6394" max="6394" width="14.42578125" style="3" customWidth="1"/>
    <col min="6395" max="6395" width="10" style="3" customWidth="1"/>
    <col min="6396" max="6644" width="9.140625" style="3"/>
    <col min="6645" max="6645" width="8.42578125" style="3" customWidth="1"/>
    <col min="6646" max="6646" width="3.5703125" style="3" customWidth="1"/>
    <col min="6647" max="6647" width="47.5703125" style="3" customWidth="1"/>
    <col min="6648" max="6648" width="14" style="3" customWidth="1"/>
    <col min="6649" max="6649" width="13.28515625" style="3" customWidth="1"/>
    <col min="6650" max="6650" width="14.42578125" style="3" customWidth="1"/>
    <col min="6651" max="6651" width="10" style="3" customWidth="1"/>
    <col min="6652" max="6900" width="9.140625" style="3"/>
    <col min="6901" max="6901" width="8.42578125" style="3" customWidth="1"/>
    <col min="6902" max="6902" width="3.5703125" style="3" customWidth="1"/>
    <col min="6903" max="6903" width="47.5703125" style="3" customWidth="1"/>
    <col min="6904" max="6904" width="14" style="3" customWidth="1"/>
    <col min="6905" max="6905" width="13.28515625" style="3" customWidth="1"/>
    <col min="6906" max="6906" width="14.42578125" style="3" customWidth="1"/>
    <col min="6907" max="6907" width="10" style="3" customWidth="1"/>
    <col min="6908" max="7156" width="9.140625" style="3"/>
    <col min="7157" max="7157" width="8.42578125" style="3" customWidth="1"/>
    <col min="7158" max="7158" width="3.5703125" style="3" customWidth="1"/>
    <col min="7159" max="7159" width="47.5703125" style="3" customWidth="1"/>
    <col min="7160" max="7160" width="14" style="3" customWidth="1"/>
    <col min="7161" max="7161" width="13.28515625" style="3" customWidth="1"/>
    <col min="7162" max="7162" width="14.42578125" style="3" customWidth="1"/>
    <col min="7163" max="7163" width="10" style="3" customWidth="1"/>
    <col min="7164" max="7412" width="9.140625" style="3"/>
    <col min="7413" max="7413" width="8.42578125" style="3" customWidth="1"/>
    <col min="7414" max="7414" width="3.5703125" style="3" customWidth="1"/>
    <col min="7415" max="7415" width="47.5703125" style="3" customWidth="1"/>
    <col min="7416" max="7416" width="14" style="3" customWidth="1"/>
    <col min="7417" max="7417" width="13.28515625" style="3" customWidth="1"/>
    <col min="7418" max="7418" width="14.42578125" style="3" customWidth="1"/>
    <col min="7419" max="7419" width="10" style="3" customWidth="1"/>
    <col min="7420" max="7668" width="9.140625" style="3"/>
    <col min="7669" max="7669" width="8.42578125" style="3" customWidth="1"/>
    <col min="7670" max="7670" width="3.5703125" style="3" customWidth="1"/>
    <col min="7671" max="7671" width="47.5703125" style="3" customWidth="1"/>
    <col min="7672" max="7672" width="14" style="3" customWidth="1"/>
    <col min="7673" max="7673" width="13.28515625" style="3" customWidth="1"/>
    <col min="7674" max="7674" width="14.42578125" style="3" customWidth="1"/>
    <col min="7675" max="7675" width="10" style="3" customWidth="1"/>
    <col min="7676" max="7924" width="9.140625" style="3"/>
    <col min="7925" max="7925" width="8.42578125" style="3" customWidth="1"/>
    <col min="7926" max="7926" width="3.5703125" style="3" customWidth="1"/>
    <col min="7927" max="7927" width="47.5703125" style="3" customWidth="1"/>
    <col min="7928" max="7928" width="14" style="3" customWidth="1"/>
    <col min="7929" max="7929" width="13.28515625" style="3" customWidth="1"/>
    <col min="7930" max="7930" width="14.42578125" style="3" customWidth="1"/>
    <col min="7931" max="7931" width="10" style="3" customWidth="1"/>
    <col min="7932" max="8180" width="9.140625" style="3"/>
    <col min="8181" max="8181" width="8.42578125" style="3" customWidth="1"/>
    <col min="8182" max="8182" width="3.5703125" style="3" customWidth="1"/>
    <col min="8183" max="8183" width="47.5703125" style="3" customWidth="1"/>
    <col min="8184" max="8184" width="14" style="3" customWidth="1"/>
    <col min="8185" max="8185" width="13.28515625" style="3" customWidth="1"/>
    <col min="8186" max="8186" width="14.42578125" style="3" customWidth="1"/>
    <col min="8187" max="8187" width="10" style="3" customWidth="1"/>
    <col min="8188" max="8436" width="9.140625" style="3"/>
    <col min="8437" max="8437" width="8.42578125" style="3" customWidth="1"/>
    <col min="8438" max="8438" width="3.5703125" style="3" customWidth="1"/>
    <col min="8439" max="8439" width="47.5703125" style="3" customWidth="1"/>
    <col min="8440" max="8440" width="14" style="3" customWidth="1"/>
    <col min="8441" max="8441" width="13.28515625" style="3" customWidth="1"/>
    <col min="8442" max="8442" width="14.42578125" style="3" customWidth="1"/>
    <col min="8443" max="8443" width="10" style="3" customWidth="1"/>
    <col min="8444" max="8692" width="9.140625" style="3"/>
    <col min="8693" max="8693" width="8.42578125" style="3" customWidth="1"/>
    <col min="8694" max="8694" width="3.5703125" style="3" customWidth="1"/>
    <col min="8695" max="8695" width="47.5703125" style="3" customWidth="1"/>
    <col min="8696" max="8696" width="14" style="3" customWidth="1"/>
    <col min="8697" max="8697" width="13.28515625" style="3" customWidth="1"/>
    <col min="8698" max="8698" width="14.42578125" style="3" customWidth="1"/>
    <col min="8699" max="8699" width="10" style="3" customWidth="1"/>
    <col min="8700" max="8948" width="9.140625" style="3"/>
    <col min="8949" max="8949" width="8.42578125" style="3" customWidth="1"/>
    <col min="8950" max="8950" width="3.5703125" style="3" customWidth="1"/>
    <col min="8951" max="8951" width="47.5703125" style="3" customWidth="1"/>
    <col min="8952" max="8952" width="14" style="3" customWidth="1"/>
    <col min="8953" max="8953" width="13.28515625" style="3" customWidth="1"/>
    <col min="8954" max="8954" width="14.42578125" style="3" customWidth="1"/>
    <col min="8955" max="8955" width="10" style="3" customWidth="1"/>
    <col min="8956" max="9204" width="9.140625" style="3"/>
    <col min="9205" max="9205" width="8.42578125" style="3" customWidth="1"/>
    <col min="9206" max="9206" width="3.5703125" style="3" customWidth="1"/>
    <col min="9207" max="9207" width="47.5703125" style="3" customWidth="1"/>
    <col min="9208" max="9208" width="14" style="3" customWidth="1"/>
    <col min="9209" max="9209" width="13.28515625" style="3" customWidth="1"/>
    <col min="9210" max="9210" width="14.42578125" style="3" customWidth="1"/>
    <col min="9211" max="9211" width="10" style="3" customWidth="1"/>
    <col min="9212" max="9460" width="9.140625" style="3"/>
    <col min="9461" max="9461" width="8.42578125" style="3" customWidth="1"/>
    <col min="9462" max="9462" width="3.5703125" style="3" customWidth="1"/>
    <col min="9463" max="9463" width="47.5703125" style="3" customWidth="1"/>
    <col min="9464" max="9464" width="14" style="3" customWidth="1"/>
    <col min="9465" max="9465" width="13.28515625" style="3" customWidth="1"/>
    <col min="9466" max="9466" width="14.42578125" style="3" customWidth="1"/>
    <col min="9467" max="9467" width="10" style="3" customWidth="1"/>
    <col min="9468" max="9716" width="9.140625" style="3"/>
    <col min="9717" max="9717" width="8.42578125" style="3" customWidth="1"/>
    <col min="9718" max="9718" width="3.5703125" style="3" customWidth="1"/>
    <col min="9719" max="9719" width="47.5703125" style="3" customWidth="1"/>
    <col min="9720" max="9720" width="14" style="3" customWidth="1"/>
    <col min="9721" max="9721" width="13.28515625" style="3" customWidth="1"/>
    <col min="9722" max="9722" width="14.42578125" style="3" customWidth="1"/>
    <col min="9723" max="9723" width="10" style="3" customWidth="1"/>
    <col min="9724" max="9972" width="9.140625" style="3"/>
    <col min="9973" max="9973" width="8.42578125" style="3" customWidth="1"/>
    <col min="9974" max="9974" width="3.5703125" style="3" customWidth="1"/>
    <col min="9975" max="9975" width="47.5703125" style="3" customWidth="1"/>
    <col min="9976" max="9976" width="14" style="3" customWidth="1"/>
    <col min="9977" max="9977" width="13.28515625" style="3" customWidth="1"/>
    <col min="9978" max="9978" width="14.42578125" style="3" customWidth="1"/>
    <col min="9979" max="9979" width="10" style="3" customWidth="1"/>
    <col min="9980" max="10228" width="9.140625" style="3"/>
    <col min="10229" max="10229" width="8.42578125" style="3" customWidth="1"/>
    <col min="10230" max="10230" width="3.5703125" style="3" customWidth="1"/>
    <col min="10231" max="10231" width="47.5703125" style="3" customWidth="1"/>
    <col min="10232" max="10232" width="14" style="3" customWidth="1"/>
    <col min="10233" max="10233" width="13.28515625" style="3" customWidth="1"/>
    <col min="10234" max="10234" width="14.42578125" style="3" customWidth="1"/>
    <col min="10235" max="10235" width="10" style="3" customWidth="1"/>
    <col min="10236" max="10484" width="9.140625" style="3"/>
    <col min="10485" max="10485" width="8.42578125" style="3" customWidth="1"/>
    <col min="10486" max="10486" width="3.5703125" style="3" customWidth="1"/>
    <col min="10487" max="10487" width="47.5703125" style="3" customWidth="1"/>
    <col min="10488" max="10488" width="14" style="3" customWidth="1"/>
    <col min="10489" max="10489" width="13.28515625" style="3" customWidth="1"/>
    <col min="10490" max="10490" width="14.42578125" style="3" customWidth="1"/>
    <col min="10491" max="10491" width="10" style="3" customWidth="1"/>
    <col min="10492" max="10740" width="9.140625" style="3"/>
    <col min="10741" max="10741" width="8.42578125" style="3" customWidth="1"/>
    <col min="10742" max="10742" width="3.5703125" style="3" customWidth="1"/>
    <col min="10743" max="10743" width="47.5703125" style="3" customWidth="1"/>
    <col min="10744" max="10744" width="14" style="3" customWidth="1"/>
    <col min="10745" max="10745" width="13.28515625" style="3" customWidth="1"/>
    <col min="10746" max="10746" width="14.42578125" style="3" customWidth="1"/>
    <col min="10747" max="10747" width="10" style="3" customWidth="1"/>
    <col min="10748" max="10996" width="9.140625" style="3"/>
    <col min="10997" max="10997" width="8.42578125" style="3" customWidth="1"/>
    <col min="10998" max="10998" width="3.5703125" style="3" customWidth="1"/>
    <col min="10999" max="10999" width="47.5703125" style="3" customWidth="1"/>
    <col min="11000" max="11000" width="14" style="3" customWidth="1"/>
    <col min="11001" max="11001" width="13.28515625" style="3" customWidth="1"/>
    <col min="11002" max="11002" width="14.42578125" style="3" customWidth="1"/>
    <col min="11003" max="11003" width="10" style="3" customWidth="1"/>
    <col min="11004" max="11252" width="9.140625" style="3"/>
    <col min="11253" max="11253" width="8.42578125" style="3" customWidth="1"/>
    <col min="11254" max="11254" width="3.5703125" style="3" customWidth="1"/>
    <col min="11255" max="11255" width="47.5703125" style="3" customWidth="1"/>
    <col min="11256" max="11256" width="14" style="3" customWidth="1"/>
    <col min="11257" max="11257" width="13.28515625" style="3" customWidth="1"/>
    <col min="11258" max="11258" width="14.42578125" style="3" customWidth="1"/>
    <col min="11259" max="11259" width="10" style="3" customWidth="1"/>
    <col min="11260" max="11508" width="9.140625" style="3"/>
    <col min="11509" max="11509" width="8.42578125" style="3" customWidth="1"/>
    <col min="11510" max="11510" width="3.5703125" style="3" customWidth="1"/>
    <col min="11511" max="11511" width="47.5703125" style="3" customWidth="1"/>
    <col min="11512" max="11512" width="14" style="3" customWidth="1"/>
    <col min="11513" max="11513" width="13.28515625" style="3" customWidth="1"/>
    <col min="11514" max="11514" width="14.42578125" style="3" customWidth="1"/>
    <col min="11515" max="11515" width="10" style="3" customWidth="1"/>
    <col min="11516" max="11764" width="9.140625" style="3"/>
    <col min="11765" max="11765" width="8.42578125" style="3" customWidth="1"/>
    <col min="11766" max="11766" width="3.5703125" style="3" customWidth="1"/>
    <col min="11767" max="11767" width="47.5703125" style="3" customWidth="1"/>
    <col min="11768" max="11768" width="14" style="3" customWidth="1"/>
    <col min="11769" max="11769" width="13.28515625" style="3" customWidth="1"/>
    <col min="11770" max="11770" width="14.42578125" style="3" customWidth="1"/>
    <col min="11771" max="11771" width="10" style="3" customWidth="1"/>
    <col min="11772" max="12020" width="9.140625" style="3"/>
    <col min="12021" max="12021" width="8.42578125" style="3" customWidth="1"/>
    <col min="12022" max="12022" width="3.5703125" style="3" customWidth="1"/>
    <col min="12023" max="12023" width="47.5703125" style="3" customWidth="1"/>
    <col min="12024" max="12024" width="14" style="3" customWidth="1"/>
    <col min="12025" max="12025" width="13.28515625" style="3" customWidth="1"/>
    <col min="12026" max="12026" width="14.42578125" style="3" customWidth="1"/>
    <col min="12027" max="12027" width="10" style="3" customWidth="1"/>
    <col min="12028" max="12276" width="9.140625" style="3"/>
    <col min="12277" max="12277" width="8.42578125" style="3" customWidth="1"/>
    <col min="12278" max="12278" width="3.5703125" style="3" customWidth="1"/>
    <col min="12279" max="12279" width="47.5703125" style="3" customWidth="1"/>
    <col min="12280" max="12280" width="14" style="3" customWidth="1"/>
    <col min="12281" max="12281" width="13.28515625" style="3" customWidth="1"/>
    <col min="12282" max="12282" width="14.42578125" style="3" customWidth="1"/>
    <col min="12283" max="12283" width="10" style="3" customWidth="1"/>
    <col min="12284" max="12532" width="9.140625" style="3"/>
    <col min="12533" max="12533" width="8.42578125" style="3" customWidth="1"/>
    <col min="12534" max="12534" width="3.5703125" style="3" customWidth="1"/>
    <col min="12535" max="12535" width="47.5703125" style="3" customWidth="1"/>
    <col min="12536" max="12536" width="14" style="3" customWidth="1"/>
    <col min="12537" max="12537" width="13.28515625" style="3" customWidth="1"/>
    <col min="12538" max="12538" width="14.42578125" style="3" customWidth="1"/>
    <col min="12539" max="12539" width="10" style="3" customWidth="1"/>
    <col min="12540" max="12788" width="9.140625" style="3"/>
    <col min="12789" max="12789" width="8.42578125" style="3" customWidth="1"/>
    <col min="12790" max="12790" width="3.5703125" style="3" customWidth="1"/>
    <col min="12791" max="12791" width="47.5703125" style="3" customWidth="1"/>
    <col min="12792" max="12792" width="14" style="3" customWidth="1"/>
    <col min="12793" max="12793" width="13.28515625" style="3" customWidth="1"/>
    <col min="12794" max="12794" width="14.42578125" style="3" customWidth="1"/>
    <col min="12795" max="12795" width="10" style="3" customWidth="1"/>
    <col min="12796" max="13044" width="9.140625" style="3"/>
    <col min="13045" max="13045" width="8.42578125" style="3" customWidth="1"/>
    <col min="13046" max="13046" width="3.5703125" style="3" customWidth="1"/>
    <col min="13047" max="13047" width="47.5703125" style="3" customWidth="1"/>
    <col min="13048" max="13048" width="14" style="3" customWidth="1"/>
    <col min="13049" max="13049" width="13.28515625" style="3" customWidth="1"/>
    <col min="13050" max="13050" width="14.42578125" style="3" customWidth="1"/>
    <col min="13051" max="13051" width="10" style="3" customWidth="1"/>
    <col min="13052" max="13300" width="9.140625" style="3"/>
    <col min="13301" max="13301" width="8.42578125" style="3" customWidth="1"/>
    <col min="13302" max="13302" width="3.5703125" style="3" customWidth="1"/>
    <col min="13303" max="13303" width="47.5703125" style="3" customWidth="1"/>
    <col min="13304" max="13304" width="14" style="3" customWidth="1"/>
    <col min="13305" max="13305" width="13.28515625" style="3" customWidth="1"/>
    <col min="13306" max="13306" width="14.42578125" style="3" customWidth="1"/>
    <col min="13307" max="13307" width="10" style="3" customWidth="1"/>
    <col min="13308" max="13556" width="9.140625" style="3"/>
    <col min="13557" max="13557" width="8.42578125" style="3" customWidth="1"/>
    <col min="13558" max="13558" width="3.5703125" style="3" customWidth="1"/>
    <col min="13559" max="13559" width="47.5703125" style="3" customWidth="1"/>
    <col min="13560" max="13560" width="14" style="3" customWidth="1"/>
    <col min="13561" max="13561" width="13.28515625" style="3" customWidth="1"/>
    <col min="13562" max="13562" width="14.42578125" style="3" customWidth="1"/>
    <col min="13563" max="13563" width="10" style="3" customWidth="1"/>
    <col min="13564" max="13812" width="9.140625" style="3"/>
    <col min="13813" max="13813" width="8.42578125" style="3" customWidth="1"/>
    <col min="13814" max="13814" width="3.5703125" style="3" customWidth="1"/>
    <col min="13815" max="13815" width="47.5703125" style="3" customWidth="1"/>
    <col min="13816" max="13816" width="14" style="3" customWidth="1"/>
    <col min="13817" max="13817" width="13.28515625" style="3" customWidth="1"/>
    <col min="13818" max="13818" width="14.42578125" style="3" customWidth="1"/>
    <col min="13819" max="13819" width="10" style="3" customWidth="1"/>
    <col min="13820" max="14068" width="9.140625" style="3"/>
    <col min="14069" max="14069" width="8.42578125" style="3" customWidth="1"/>
    <col min="14070" max="14070" width="3.5703125" style="3" customWidth="1"/>
    <col min="14071" max="14071" width="47.5703125" style="3" customWidth="1"/>
    <col min="14072" max="14072" width="14" style="3" customWidth="1"/>
    <col min="14073" max="14073" width="13.28515625" style="3" customWidth="1"/>
    <col min="14074" max="14074" width="14.42578125" style="3" customWidth="1"/>
    <col min="14075" max="14075" width="10" style="3" customWidth="1"/>
    <col min="14076" max="14324" width="9.140625" style="3"/>
    <col min="14325" max="14325" width="8.42578125" style="3" customWidth="1"/>
    <col min="14326" max="14326" width="3.5703125" style="3" customWidth="1"/>
    <col min="14327" max="14327" width="47.5703125" style="3" customWidth="1"/>
    <col min="14328" max="14328" width="14" style="3" customWidth="1"/>
    <col min="14329" max="14329" width="13.28515625" style="3" customWidth="1"/>
    <col min="14330" max="14330" width="14.42578125" style="3" customWidth="1"/>
    <col min="14331" max="14331" width="10" style="3" customWidth="1"/>
    <col min="14332" max="14580" width="9.140625" style="3"/>
    <col min="14581" max="14581" width="8.42578125" style="3" customWidth="1"/>
    <col min="14582" max="14582" width="3.5703125" style="3" customWidth="1"/>
    <col min="14583" max="14583" width="47.5703125" style="3" customWidth="1"/>
    <col min="14584" max="14584" width="14" style="3" customWidth="1"/>
    <col min="14585" max="14585" width="13.28515625" style="3" customWidth="1"/>
    <col min="14586" max="14586" width="14.42578125" style="3" customWidth="1"/>
    <col min="14587" max="14587" width="10" style="3" customWidth="1"/>
    <col min="14588" max="14836" width="9.140625" style="3"/>
    <col min="14837" max="14837" width="8.42578125" style="3" customWidth="1"/>
    <col min="14838" max="14838" width="3.5703125" style="3" customWidth="1"/>
    <col min="14839" max="14839" width="47.5703125" style="3" customWidth="1"/>
    <col min="14840" max="14840" width="14" style="3" customWidth="1"/>
    <col min="14841" max="14841" width="13.28515625" style="3" customWidth="1"/>
    <col min="14842" max="14842" width="14.42578125" style="3" customWidth="1"/>
    <col min="14843" max="14843" width="10" style="3" customWidth="1"/>
    <col min="14844" max="15092" width="9.140625" style="3"/>
    <col min="15093" max="15093" width="8.42578125" style="3" customWidth="1"/>
    <col min="15094" max="15094" width="3.5703125" style="3" customWidth="1"/>
    <col min="15095" max="15095" width="47.5703125" style="3" customWidth="1"/>
    <col min="15096" max="15096" width="14" style="3" customWidth="1"/>
    <col min="15097" max="15097" width="13.28515625" style="3" customWidth="1"/>
    <col min="15098" max="15098" width="14.42578125" style="3" customWidth="1"/>
    <col min="15099" max="15099" width="10" style="3" customWidth="1"/>
    <col min="15100" max="15348" width="9.140625" style="3"/>
    <col min="15349" max="15349" width="8.42578125" style="3" customWidth="1"/>
    <col min="15350" max="15350" width="3.5703125" style="3" customWidth="1"/>
    <col min="15351" max="15351" width="47.5703125" style="3" customWidth="1"/>
    <col min="15352" max="15352" width="14" style="3" customWidth="1"/>
    <col min="15353" max="15353" width="13.28515625" style="3" customWidth="1"/>
    <col min="15354" max="15354" width="14.42578125" style="3" customWidth="1"/>
    <col min="15355" max="15355" width="10" style="3" customWidth="1"/>
    <col min="15356" max="15604" width="9.140625" style="3"/>
    <col min="15605" max="15605" width="8.42578125" style="3" customWidth="1"/>
    <col min="15606" max="15606" width="3.5703125" style="3" customWidth="1"/>
    <col min="15607" max="15607" width="47.5703125" style="3" customWidth="1"/>
    <col min="15608" max="15608" width="14" style="3" customWidth="1"/>
    <col min="15609" max="15609" width="13.28515625" style="3" customWidth="1"/>
    <col min="15610" max="15610" width="14.42578125" style="3" customWidth="1"/>
    <col min="15611" max="15611" width="10" style="3" customWidth="1"/>
    <col min="15612" max="15860" width="9.140625" style="3"/>
    <col min="15861" max="15861" width="8.42578125" style="3" customWidth="1"/>
    <col min="15862" max="15862" width="3.5703125" style="3" customWidth="1"/>
    <col min="15863" max="15863" width="47.5703125" style="3" customWidth="1"/>
    <col min="15864" max="15864" width="14" style="3" customWidth="1"/>
    <col min="15865" max="15865" width="13.28515625" style="3" customWidth="1"/>
    <col min="15866" max="15866" width="14.42578125" style="3" customWidth="1"/>
    <col min="15867" max="15867" width="10" style="3" customWidth="1"/>
    <col min="15868" max="16116" width="9.140625" style="3"/>
    <col min="16117" max="16117" width="8.42578125" style="3" customWidth="1"/>
    <col min="16118" max="16118" width="3.5703125" style="3" customWidth="1"/>
    <col min="16119" max="16119" width="47.5703125" style="3" customWidth="1"/>
    <col min="16120" max="16120" width="14" style="3" customWidth="1"/>
    <col min="16121" max="16121" width="13.28515625" style="3" customWidth="1"/>
    <col min="16122" max="16122" width="14.42578125" style="3" customWidth="1"/>
    <col min="16123" max="16123" width="10" style="3" customWidth="1"/>
    <col min="16124" max="16384" width="9.140625" style="3"/>
  </cols>
  <sheetData>
    <row r="1" spans="1:5" x14ac:dyDescent="0.2">
      <c r="D1" s="26" t="s">
        <v>157</v>
      </c>
    </row>
    <row r="2" spans="1:5" ht="63.75" x14ac:dyDescent="0.2">
      <c r="B2" s="1"/>
      <c r="C2" s="2"/>
      <c r="D2" s="27" t="s">
        <v>621</v>
      </c>
    </row>
    <row r="3" spans="1:5" ht="13.5" thickBot="1" x14ac:dyDescent="0.25">
      <c r="A3" s="39" t="s">
        <v>323</v>
      </c>
      <c r="B3" s="4"/>
      <c r="C3" s="5"/>
    </row>
    <row r="4" spans="1:5" ht="26.25" thickBot="1" x14ac:dyDescent="0.25">
      <c r="A4" s="24" t="s">
        <v>87</v>
      </c>
      <c r="B4" s="6" t="s">
        <v>88</v>
      </c>
      <c r="C4" s="77"/>
      <c r="D4" s="112" t="s">
        <v>173</v>
      </c>
      <c r="E4" s="3" t="s">
        <v>197</v>
      </c>
    </row>
    <row r="5" spans="1:5" ht="13.5" thickBot="1" x14ac:dyDescent="0.25">
      <c r="A5" s="52"/>
      <c r="B5" s="28" t="s">
        <v>89</v>
      </c>
      <c r="C5" s="78"/>
      <c r="D5" s="113">
        <f>D6+D9+D107+D137</f>
        <v>10134046</v>
      </c>
    </row>
    <row r="6" spans="1:5" ht="13.5" thickBot="1" x14ac:dyDescent="0.25">
      <c r="A6" s="53">
        <v>30</v>
      </c>
      <c r="B6" s="8" t="s">
        <v>90</v>
      </c>
      <c r="C6" s="79"/>
      <c r="D6" s="114">
        <f>SUM(D7:D8)</f>
        <v>5583079</v>
      </c>
      <c r="E6" s="3" t="s">
        <v>198</v>
      </c>
    </row>
    <row r="7" spans="1:5" x14ac:dyDescent="0.2">
      <c r="A7" s="54">
        <v>3000</v>
      </c>
      <c r="B7" s="9"/>
      <c r="C7" s="80" t="s">
        <v>12</v>
      </c>
      <c r="D7" s="115">
        <v>5081000</v>
      </c>
    </row>
    <row r="8" spans="1:5" ht="13.5" thickBot="1" x14ac:dyDescent="0.25">
      <c r="A8" s="55">
        <v>3030</v>
      </c>
      <c r="B8" s="10"/>
      <c r="C8" s="80" t="s">
        <v>13</v>
      </c>
      <c r="D8" s="115">
        <v>502079</v>
      </c>
    </row>
    <row r="9" spans="1:5" ht="13.5" thickBot="1" x14ac:dyDescent="0.25">
      <c r="A9" s="53">
        <v>32</v>
      </c>
      <c r="B9" s="7" t="s">
        <v>91</v>
      </c>
      <c r="C9" s="79"/>
      <c r="D9" s="114">
        <f>SUM(D10+D12+D93)</f>
        <v>681932</v>
      </c>
    </row>
    <row r="10" spans="1:5" s="14" customFormat="1" x14ac:dyDescent="0.2">
      <c r="A10" s="57">
        <v>320</v>
      </c>
      <c r="B10" s="15"/>
      <c r="C10" s="81" t="s">
        <v>138</v>
      </c>
      <c r="D10" s="120">
        <f>SUM(D11:D11)</f>
        <v>12500</v>
      </c>
      <c r="E10" s="3" t="s">
        <v>198</v>
      </c>
    </row>
    <row r="11" spans="1:5" x14ac:dyDescent="0.2">
      <c r="A11" s="58">
        <v>320</v>
      </c>
      <c r="B11" s="15"/>
      <c r="C11" s="80" t="s">
        <v>159</v>
      </c>
      <c r="D11" s="117">
        <v>12500</v>
      </c>
    </row>
    <row r="12" spans="1:5" s="14" customFormat="1" x14ac:dyDescent="0.2">
      <c r="A12" s="57">
        <v>322</v>
      </c>
      <c r="B12" s="15"/>
      <c r="C12" s="81" t="s">
        <v>139</v>
      </c>
      <c r="D12" s="116">
        <f>SUM(D13+D62+D81+D84+D86+D89+D91)</f>
        <v>641027</v>
      </c>
      <c r="E12" s="3"/>
    </row>
    <row r="13" spans="1:5" s="14" customFormat="1" x14ac:dyDescent="0.2">
      <c r="A13" s="57">
        <v>3220</v>
      </c>
      <c r="B13" s="15"/>
      <c r="C13" s="82" t="s">
        <v>34</v>
      </c>
      <c r="D13" s="116">
        <f>SUM(D14+D18+D22+D27+D31+D34+D41+D46+D49+D51+D55+D57+D59)</f>
        <v>384022</v>
      </c>
      <c r="E13" s="3"/>
    </row>
    <row r="14" spans="1:5" s="18" customFormat="1" ht="13.5" x14ac:dyDescent="0.25">
      <c r="A14" s="57">
        <v>3220</v>
      </c>
      <c r="B14" s="31"/>
      <c r="C14" s="36" t="s">
        <v>79</v>
      </c>
      <c r="D14" s="116">
        <f>SUM(D15:D17)</f>
        <v>51076</v>
      </c>
      <c r="E14" s="3" t="s">
        <v>199</v>
      </c>
    </row>
    <row r="15" spans="1:5" x14ac:dyDescent="0.2">
      <c r="A15" s="58">
        <v>3220</v>
      </c>
      <c r="B15" s="10"/>
      <c r="C15" s="34" t="s">
        <v>161</v>
      </c>
      <c r="D15" s="117">
        <v>16538</v>
      </c>
    </row>
    <row r="16" spans="1:5" x14ac:dyDescent="0.2">
      <c r="A16" s="58">
        <v>3220</v>
      </c>
      <c r="B16" s="10"/>
      <c r="C16" s="34" t="s">
        <v>160</v>
      </c>
      <c r="D16" s="117">
        <v>16538</v>
      </c>
    </row>
    <row r="17" spans="1:5" x14ac:dyDescent="0.2">
      <c r="A17" s="58">
        <v>3220</v>
      </c>
      <c r="B17" s="10"/>
      <c r="C17" s="34" t="s">
        <v>162</v>
      </c>
      <c r="D17" s="117">
        <v>18000</v>
      </c>
    </row>
    <row r="18" spans="1:5" ht="13.5" x14ac:dyDescent="0.25">
      <c r="A18" s="57">
        <v>3220</v>
      </c>
      <c r="B18" s="31"/>
      <c r="C18" s="82" t="s">
        <v>345</v>
      </c>
      <c r="D18" s="116">
        <f>SUM(D19:D21)</f>
        <v>54476</v>
      </c>
      <c r="E18" s="3" t="s">
        <v>199</v>
      </c>
    </row>
    <row r="19" spans="1:5" x14ac:dyDescent="0.2">
      <c r="A19" s="58">
        <v>3220</v>
      </c>
      <c r="B19" s="10"/>
      <c r="C19" s="83" t="s">
        <v>161</v>
      </c>
      <c r="D19" s="117">
        <v>16538</v>
      </c>
    </row>
    <row r="20" spans="1:5" x14ac:dyDescent="0.2">
      <c r="A20" s="58">
        <v>3220</v>
      </c>
      <c r="B20" s="10"/>
      <c r="C20" s="83" t="s">
        <v>160</v>
      </c>
      <c r="D20" s="117">
        <v>16538</v>
      </c>
    </row>
    <row r="21" spans="1:5" x14ac:dyDescent="0.2">
      <c r="A21" s="58">
        <v>3220</v>
      </c>
      <c r="B21" s="10"/>
      <c r="C21" s="83" t="s">
        <v>162</v>
      </c>
      <c r="D21" s="117">
        <v>21400</v>
      </c>
    </row>
    <row r="22" spans="1:5" ht="13.5" x14ac:dyDescent="0.25">
      <c r="A22" s="57">
        <v>3220</v>
      </c>
      <c r="B22" s="31"/>
      <c r="C22" s="82" t="s">
        <v>153</v>
      </c>
      <c r="D22" s="116">
        <f>SUM(D23:D26)</f>
        <v>16560</v>
      </c>
      <c r="E22" s="3" t="s">
        <v>199</v>
      </c>
    </row>
    <row r="23" spans="1:5" x14ac:dyDescent="0.2">
      <c r="A23" s="58">
        <v>3220</v>
      </c>
      <c r="B23" s="10"/>
      <c r="C23" s="83" t="s">
        <v>161</v>
      </c>
      <c r="D23" s="117">
        <v>5355</v>
      </c>
    </row>
    <row r="24" spans="1:5" x14ac:dyDescent="0.2">
      <c r="A24" s="58">
        <v>3220</v>
      </c>
      <c r="B24" s="10"/>
      <c r="C24" s="83" t="s">
        <v>160</v>
      </c>
      <c r="D24" s="117">
        <v>5355</v>
      </c>
    </row>
    <row r="25" spans="1:5" x14ac:dyDescent="0.2">
      <c r="A25" s="58">
        <v>3220</v>
      </c>
      <c r="B25" s="10"/>
      <c r="C25" s="83" t="s">
        <v>162</v>
      </c>
      <c r="D25" s="117">
        <v>5600</v>
      </c>
    </row>
    <row r="26" spans="1:5" x14ac:dyDescent="0.2">
      <c r="A26" s="58">
        <v>3220</v>
      </c>
      <c r="B26" s="10"/>
      <c r="C26" s="83" t="s">
        <v>233</v>
      </c>
      <c r="D26" s="117">
        <v>250</v>
      </c>
    </row>
    <row r="27" spans="1:5" ht="13.5" x14ac:dyDescent="0.25">
      <c r="A27" s="57">
        <v>3220</v>
      </c>
      <c r="B27" s="31"/>
      <c r="C27" s="82" t="s">
        <v>341</v>
      </c>
      <c r="D27" s="116">
        <f>SUM(D28:D30)</f>
        <v>4224</v>
      </c>
      <c r="E27" s="3" t="s">
        <v>199</v>
      </c>
    </row>
    <row r="28" spans="1:5" x14ac:dyDescent="0.2">
      <c r="A28" s="58">
        <v>3220</v>
      </c>
      <c r="B28" s="10"/>
      <c r="C28" s="83" t="s">
        <v>161</v>
      </c>
      <c r="D28" s="117">
        <v>624</v>
      </c>
    </row>
    <row r="29" spans="1:5" x14ac:dyDescent="0.2">
      <c r="A29" s="58">
        <v>3220</v>
      </c>
      <c r="B29" s="10"/>
      <c r="C29" s="83" t="s">
        <v>162</v>
      </c>
      <c r="D29" s="117">
        <v>3300</v>
      </c>
    </row>
    <row r="30" spans="1:5" x14ac:dyDescent="0.2">
      <c r="A30" s="58">
        <v>3220</v>
      </c>
      <c r="B30" s="10"/>
      <c r="C30" s="83" t="s">
        <v>343</v>
      </c>
      <c r="D30" s="117">
        <v>300</v>
      </c>
    </row>
    <row r="31" spans="1:5" ht="13.5" x14ac:dyDescent="0.25">
      <c r="A31" s="57">
        <v>3220</v>
      </c>
      <c r="B31" s="31"/>
      <c r="C31" s="82" t="s">
        <v>342</v>
      </c>
      <c r="D31" s="116">
        <f>SUM(D32:D33)</f>
        <v>5732</v>
      </c>
      <c r="E31" s="3" t="s">
        <v>199</v>
      </c>
    </row>
    <row r="32" spans="1:5" x14ac:dyDescent="0.2">
      <c r="A32" s="58">
        <v>3220</v>
      </c>
      <c r="B32" s="10"/>
      <c r="C32" s="83" t="s">
        <v>161</v>
      </c>
      <c r="D32" s="117">
        <v>960</v>
      </c>
    </row>
    <row r="33" spans="1:5" x14ac:dyDescent="0.2">
      <c r="A33" s="58">
        <v>3220</v>
      </c>
      <c r="B33" s="10"/>
      <c r="C33" s="83" t="s">
        <v>162</v>
      </c>
      <c r="D33" s="117">
        <v>4772</v>
      </c>
    </row>
    <row r="34" spans="1:5" ht="13.5" x14ac:dyDescent="0.25">
      <c r="A34" s="57">
        <v>3220</v>
      </c>
      <c r="B34" s="31"/>
      <c r="C34" s="82" t="s">
        <v>80</v>
      </c>
      <c r="D34" s="116">
        <f>SUM(D35:D40)</f>
        <v>17752</v>
      </c>
      <c r="E34" s="3" t="s">
        <v>199</v>
      </c>
    </row>
    <row r="35" spans="1:5" x14ac:dyDescent="0.2">
      <c r="A35" s="58">
        <v>3220</v>
      </c>
      <c r="B35" s="10"/>
      <c r="C35" s="83" t="s">
        <v>161</v>
      </c>
      <c r="D35" s="117">
        <v>4568</v>
      </c>
    </row>
    <row r="36" spans="1:5" x14ac:dyDescent="0.2">
      <c r="A36" s="58">
        <v>3220</v>
      </c>
      <c r="B36" s="10"/>
      <c r="C36" s="83" t="s">
        <v>160</v>
      </c>
      <c r="D36" s="117">
        <v>4568</v>
      </c>
    </row>
    <row r="37" spans="1:5" x14ac:dyDescent="0.2">
      <c r="A37" s="58">
        <v>3220</v>
      </c>
      <c r="B37" s="10"/>
      <c r="C37" s="83" t="s">
        <v>162</v>
      </c>
      <c r="D37" s="117">
        <v>7296</v>
      </c>
    </row>
    <row r="38" spans="1:5" x14ac:dyDescent="0.2">
      <c r="A38" s="58">
        <v>3220</v>
      </c>
      <c r="B38" s="10"/>
      <c r="C38" s="83" t="s">
        <v>38</v>
      </c>
      <c r="D38" s="117">
        <v>720</v>
      </c>
    </row>
    <row r="39" spans="1:5" x14ac:dyDescent="0.2">
      <c r="A39" s="58">
        <v>3220</v>
      </c>
      <c r="B39" s="10"/>
      <c r="C39" s="83" t="s">
        <v>310</v>
      </c>
      <c r="D39" s="117">
        <v>400</v>
      </c>
    </row>
    <row r="40" spans="1:5" x14ac:dyDescent="0.2">
      <c r="A40" s="58">
        <v>3220</v>
      </c>
      <c r="B40" s="10"/>
      <c r="C40" s="83" t="s">
        <v>74</v>
      </c>
      <c r="D40" s="117">
        <v>200</v>
      </c>
    </row>
    <row r="41" spans="1:5" ht="13.5" x14ac:dyDescent="0.25">
      <c r="A41" s="57">
        <v>3220</v>
      </c>
      <c r="B41" s="31"/>
      <c r="C41" s="82" t="s">
        <v>33</v>
      </c>
      <c r="D41" s="116">
        <f>SUM(D42:D45)</f>
        <v>9843</v>
      </c>
      <c r="E41" s="3" t="s">
        <v>199</v>
      </c>
    </row>
    <row r="42" spans="1:5" x14ac:dyDescent="0.2">
      <c r="A42" s="58">
        <v>3220</v>
      </c>
      <c r="B42" s="10"/>
      <c r="C42" s="83" t="s">
        <v>161</v>
      </c>
      <c r="D42" s="117">
        <v>2835</v>
      </c>
    </row>
    <row r="43" spans="1:5" x14ac:dyDescent="0.2">
      <c r="A43" s="58">
        <v>3220</v>
      </c>
      <c r="B43" s="10"/>
      <c r="C43" s="83" t="s">
        <v>160</v>
      </c>
      <c r="D43" s="117">
        <v>2835</v>
      </c>
    </row>
    <row r="44" spans="1:5" x14ac:dyDescent="0.2">
      <c r="A44" s="58">
        <v>3220</v>
      </c>
      <c r="B44" s="10"/>
      <c r="C44" s="83" t="s">
        <v>162</v>
      </c>
      <c r="D44" s="117">
        <v>3173</v>
      </c>
    </row>
    <row r="45" spans="1:5" x14ac:dyDescent="0.2">
      <c r="A45" s="58">
        <v>3220</v>
      </c>
      <c r="B45" s="10"/>
      <c r="C45" s="83" t="s">
        <v>31</v>
      </c>
      <c r="D45" s="117">
        <v>1000</v>
      </c>
    </row>
    <row r="46" spans="1:5" ht="13.5" x14ac:dyDescent="0.25">
      <c r="A46" s="57">
        <v>3220</v>
      </c>
      <c r="B46" s="31"/>
      <c r="C46" s="82" t="s">
        <v>339</v>
      </c>
      <c r="D46" s="116">
        <f>SUM(D47:D48)</f>
        <v>12000</v>
      </c>
      <c r="E46" s="3" t="s">
        <v>199</v>
      </c>
    </row>
    <row r="47" spans="1:5" x14ac:dyDescent="0.2">
      <c r="A47" s="58">
        <v>3220</v>
      </c>
      <c r="B47" s="10"/>
      <c r="C47" s="83" t="s">
        <v>338</v>
      </c>
      <c r="D47" s="117">
        <v>9900</v>
      </c>
    </row>
    <row r="48" spans="1:5" x14ac:dyDescent="0.2">
      <c r="A48" s="58">
        <v>3220</v>
      </c>
      <c r="B48" s="10"/>
      <c r="C48" s="83" t="s">
        <v>31</v>
      </c>
      <c r="D48" s="117">
        <v>2100</v>
      </c>
    </row>
    <row r="49" spans="1:5" ht="13.5" x14ac:dyDescent="0.25">
      <c r="A49" s="57">
        <v>3220</v>
      </c>
      <c r="B49" s="31"/>
      <c r="C49" s="82" t="s">
        <v>340</v>
      </c>
      <c r="D49" s="116">
        <f>SUM(D50:D50)</f>
        <v>3000</v>
      </c>
      <c r="E49" s="3" t="s">
        <v>199</v>
      </c>
    </row>
    <row r="50" spans="1:5" x14ac:dyDescent="0.2">
      <c r="A50" s="58">
        <v>3220</v>
      </c>
      <c r="B50" s="10"/>
      <c r="C50" s="83" t="s">
        <v>31</v>
      </c>
      <c r="D50" s="117">
        <v>3000</v>
      </c>
    </row>
    <row r="51" spans="1:5" ht="13.5" x14ac:dyDescent="0.25">
      <c r="A51" s="57">
        <v>3220</v>
      </c>
      <c r="B51" s="31"/>
      <c r="C51" s="82" t="s">
        <v>32</v>
      </c>
      <c r="D51" s="116">
        <f>SUM(D52:D54)</f>
        <v>15900</v>
      </c>
      <c r="E51" s="3" t="s">
        <v>199</v>
      </c>
    </row>
    <row r="52" spans="1:5" x14ac:dyDescent="0.2">
      <c r="A52" s="58">
        <v>3220</v>
      </c>
      <c r="B52" s="10"/>
      <c r="C52" s="83" t="s">
        <v>31</v>
      </c>
      <c r="D52" s="117">
        <v>2100</v>
      </c>
    </row>
    <row r="53" spans="1:5" x14ac:dyDescent="0.2">
      <c r="A53" s="58"/>
      <c r="B53" s="10"/>
      <c r="C53" s="83" t="s">
        <v>311</v>
      </c>
      <c r="D53" s="117">
        <v>1000</v>
      </c>
    </row>
    <row r="54" spans="1:5" x14ac:dyDescent="0.2">
      <c r="A54" s="58">
        <v>3220</v>
      </c>
      <c r="B54" s="10"/>
      <c r="C54" s="83" t="s">
        <v>163</v>
      </c>
      <c r="D54" s="117">
        <v>12800</v>
      </c>
    </row>
    <row r="55" spans="1:5" s="14" customFormat="1" x14ac:dyDescent="0.2">
      <c r="A55" s="57">
        <v>3220</v>
      </c>
      <c r="B55" s="15"/>
      <c r="C55" s="82" t="s">
        <v>288</v>
      </c>
      <c r="D55" s="116">
        <f>SUM(D56)</f>
        <v>37000</v>
      </c>
      <c r="E55" s="3" t="s">
        <v>199</v>
      </c>
    </row>
    <row r="56" spans="1:5" x14ac:dyDescent="0.2">
      <c r="A56" s="58">
        <v>3220</v>
      </c>
      <c r="B56" s="10"/>
      <c r="C56" s="83" t="s">
        <v>312</v>
      </c>
      <c r="D56" s="117">
        <v>37000</v>
      </c>
    </row>
    <row r="57" spans="1:5" ht="13.5" x14ac:dyDescent="0.25">
      <c r="A57" s="57">
        <v>3220</v>
      </c>
      <c r="B57" s="31"/>
      <c r="C57" s="82" t="s">
        <v>344</v>
      </c>
      <c r="D57" s="116">
        <f>SUM(D58)</f>
        <v>14850</v>
      </c>
      <c r="E57" s="3" t="s">
        <v>199</v>
      </c>
    </row>
    <row r="58" spans="1:5" x14ac:dyDescent="0.2">
      <c r="A58" s="58">
        <v>3220</v>
      </c>
      <c r="B58" s="10"/>
      <c r="C58" s="83" t="s">
        <v>160</v>
      </c>
      <c r="D58" s="117">
        <v>14850</v>
      </c>
    </row>
    <row r="59" spans="1:5" ht="13.5" x14ac:dyDescent="0.25">
      <c r="A59" s="57">
        <v>3220</v>
      </c>
      <c r="B59" s="31"/>
      <c r="C59" s="82" t="s">
        <v>41</v>
      </c>
      <c r="D59" s="116">
        <f>SUM(D60:D61)</f>
        <v>141609</v>
      </c>
      <c r="E59" s="27" t="s">
        <v>315</v>
      </c>
    </row>
    <row r="60" spans="1:5" x14ac:dyDescent="0.2">
      <c r="A60" s="58">
        <v>3220</v>
      </c>
      <c r="B60" s="154"/>
      <c r="C60" s="83" t="s">
        <v>313</v>
      </c>
      <c r="D60" s="117">
        <v>68033</v>
      </c>
      <c r="E60" s="27"/>
    </row>
    <row r="61" spans="1:5" x14ac:dyDescent="0.2">
      <c r="A61" s="58">
        <v>3220</v>
      </c>
      <c r="B61" s="154"/>
      <c r="C61" s="83" t="s">
        <v>314</v>
      </c>
      <c r="D61" s="117">
        <v>73576</v>
      </c>
      <c r="E61" s="27"/>
    </row>
    <row r="62" spans="1:5" s="14" customFormat="1" x14ac:dyDescent="0.2">
      <c r="A62" s="57">
        <v>3221</v>
      </c>
      <c r="B62" s="15"/>
      <c r="C62" s="82" t="s">
        <v>35</v>
      </c>
      <c r="D62" s="116">
        <f>SUM(D63:D80)</f>
        <v>125182</v>
      </c>
      <c r="E62" s="3"/>
    </row>
    <row r="63" spans="1:5" x14ac:dyDescent="0.2">
      <c r="A63" s="58">
        <v>3221</v>
      </c>
      <c r="B63" s="10"/>
      <c r="C63" s="83" t="s">
        <v>81</v>
      </c>
      <c r="D63" s="117">
        <v>1200</v>
      </c>
      <c r="E63" s="3" t="s">
        <v>199</v>
      </c>
    </row>
    <row r="64" spans="1:5" x14ac:dyDescent="0.2">
      <c r="A64" s="58">
        <v>3221</v>
      </c>
      <c r="B64" s="10"/>
      <c r="C64" s="83" t="s">
        <v>346</v>
      </c>
      <c r="D64" s="117">
        <v>100</v>
      </c>
      <c r="E64" s="3" t="s">
        <v>199</v>
      </c>
    </row>
    <row r="65" spans="1:5" x14ac:dyDescent="0.2">
      <c r="A65" s="58">
        <v>3221</v>
      </c>
      <c r="B65" s="10"/>
      <c r="C65" s="83" t="s">
        <v>347</v>
      </c>
      <c r="D65" s="117">
        <v>300</v>
      </c>
      <c r="E65" s="3" t="s">
        <v>199</v>
      </c>
    </row>
    <row r="66" spans="1:5" x14ac:dyDescent="0.2">
      <c r="A66" s="58">
        <v>3221</v>
      </c>
      <c r="B66" s="10"/>
      <c r="C66" s="83" t="s">
        <v>205</v>
      </c>
      <c r="D66" s="117">
        <v>29000</v>
      </c>
      <c r="E66" s="3" t="s">
        <v>200</v>
      </c>
    </row>
    <row r="67" spans="1:5" x14ac:dyDescent="0.2">
      <c r="A67" s="58">
        <v>3221</v>
      </c>
      <c r="B67" s="10"/>
      <c r="C67" s="83" t="s">
        <v>10</v>
      </c>
      <c r="D67" s="117">
        <v>1300</v>
      </c>
      <c r="E67" s="3" t="s">
        <v>200</v>
      </c>
    </row>
    <row r="68" spans="1:5" x14ac:dyDescent="0.2">
      <c r="A68" s="58">
        <v>3221</v>
      </c>
      <c r="B68" s="10"/>
      <c r="C68" s="83" t="s">
        <v>274</v>
      </c>
      <c r="D68" s="117">
        <v>200</v>
      </c>
      <c r="E68" s="3" t="s">
        <v>200</v>
      </c>
    </row>
    <row r="69" spans="1:5" x14ac:dyDescent="0.2">
      <c r="A69" s="58">
        <v>3221</v>
      </c>
      <c r="B69" s="10"/>
      <c r="C69" s="83" t="s">
        <v>11</v>
      </c>
      <c r="D69" s="117">
        <v>2550</v>
      </c>
      <c r="E69" s="3" t="s">
        <v>200</v>
      </c>
    </row>
    <row r="70" spans="1:5" x14ac:dyDescent="0.2">
      <c r="A70" s="58">
        <v>3221</v>
      </c>
      <c r="B70" s="10"/>
      <c r="C70" s="83" t="s">
        <v>348</v>
      </c>
      <c r="D70" s="117">
        <v>500</v>
      </c>
      <c r="E70" s="3" t="s">
        <v>326</v>
      </c>
    </row>
    <row r="71" spans="1:5" x14ac:dyDescent="0.2">
      <c r="A71" s="58">
        <v>3221</v>
      </c>
      <c r="B71" s="10"/>
      <c r="C71" s="83" t="s">
        <v>349</v>
      </c>
      <c r="D71" s="117">
        <v>500</v>
      </c>
      <c r="E71" s="3" t="s">
        <v>200</v>
      </c>
    </row>
    <row r="72" spans="1:5" x14ac:dyDescent="0.2">
      <c r="A72" s="58">
        <v>3221</v>
      </c>
      <c r="B72" s="10"/>
      <c r="C72" s="83" t="s">
        <v>350</v>
      </c>
      <c r="D72" s="117">
        <v>600</v>
      </c>
      <c r="E72" s="27" t="s">
        <v>324</v>
      </c>
    </row>
    <row r="73" spans="1:5" x14ac:dyDescent="0.2">
      <c r="A73" s="58">
        <v>3221</v>
      </c>
      <c r="B73" s="10"/>
      <c r="C73" s="83" t="s">
        <v>354</v>
      </c>
      <c r="D73" s="117">
        <v>500</v>
      </c>
      <c r="E73" s="27" t="s">
        <v>351</v>
      </c>
    </row>
    <row r="74" spans="1:5" x14ac:dyDescent="0.2">
      <c r="A74" s="58">
        <v>3221</v>
      </c>
      <c r="B74" s="10"/>
      <c r="C74" s="83" t="s">
        <v>289</v>
      </c>
      <c r="D74" s="117">
        <v>300</v>
      </c>
      <c r="E74" s="3" t="s">
        <v>200</v>
      </c>
    </row>
    <row r="75" spans="1:5" x14ac:dyDescent="0.2">
      <c r="A75" s="58">
        <v>3221</v>
      </c>
      <c r="B75" s="10"/>
      <c r="C75" s="83" t="s">
        <v>164</v>
      </c>
      <c r="D75" s="117">
        <v>2132</v>
      </c>
      <c r="E75" s="3" t="s">
        <v>200</v>
      </c>
    </row>
    <row r="76" spans="1:5" x14ac:dyDescent="0.2">
      <c r="A76" s="58">
        <v>3221</v>
      </c>
      <c r="B76" s="10"/>
      <c r="C76" s="83" t="s">
        <v>165</v>
      </c>
      <c r="D76" s="117">
        <v>50000</v>
      </c>
      <c r="E76" s="3" t="s">
        <v>325</v>
      </c>
    </row>
    <row r="77" spans="1:5" x14ac:dyDescent="0.2">
      <c r="A77" s="58">
        <v>3221</v>
      </c>
      <c r="B77" s="10"/>
      <c r="C77" s="83" t="s">
        <v>316</v>
      </c>
      <c r="D77" s="117">
        <v>27000</v>
      </c>
      <c r="E77" s="27" t="s">
        <v>201</v>
      </c>
    </row>
    <row r="78" spans="1:5" x14ac:dyDescent="0.2">
      <c r="A78" s="58">
        <v>3221</v>
      </c>
      <c r="B78" s="10"/>
      <c r="C78" s="83" t="s">
        <v>77</v>
      </c>
      <c r="D78" s="117">
        <v>6000</v>
      </c>
      <c r="E78" s="27" t="s">
        <v>326</v>
      </c>
    </row>
    <row r="79" spans="1:5" x14ac:dyDescent="0.2">
      <c r="A79" s="58">
        <v>3221</v>
      </c>
      <c r="B79" s="10"/>
      <c r="C79" s="83" t="s">
        <v>290</v>
      </c>
      <c r="D79" s="117">
        <v>2000</v>
      </c>
      <c r="E79" s="27" t="s">
        <v>326</v>
      </c>
    </row>
    <row r="80" spans="1:5" x14ac:dyDescent="0.2">
      <c r="A80" s="58">
        <v>3221</v>
      </c>
      <c r="B80" s="10"/>
      <c r="C80" s="83" t="s">
        <v>352</v>
      </c>
      <c r="D80" s="117">
        <v>1000</v>
      </c>
      <c r="E80" s="27" t="s">
        <v>326</v>
      </c>
    </row>
    <row r="81" spans="1:5" s="14" customFormat="1" x14ac:dyDescent="0.2">
      <c r="A81" s="57">
        <v>3222</v>
      </c>
      <c r="B81" s="15"/>
      <c r="C81" s="82" t="s">
        <v>14</v>
      </c>
      <c r="D81" s="116">
        <f>SUM(D82:D83)</f>
        <v>109000</v>
      </c>
      <c r="E81" s="3"/>
    </row>
    <row r="82" spans="1:5" x14ac:dyDescent="0.2">
      <c r="A82" s="58">
        <v>3222</v>
      </c>
      <c r="B82" s="10"/>
      <c r="C82" s="83" t="s">
        <v>166</v>
      </c>
      <c r="D82" s="117">
        <v>100000</v>
      </c>
      <c r="E82" s="3" t="s">
        <v>200</v>
      </c>
    </row>
    <row r="83" spans="1:5" x14ac:dyDescent="0.2">
      <c r="A83" s="58">
        <v>3222</v>
      </c>
      <c r="B83" s="10"/>
      <c r="C83" s="83" t="s">
        <v>167</v>
      </c>
      <c r="D83" s="117">
        <v>9000</v>
      </c>
      <c r="E83" s="27" t="s">
        <v>324</v>
      </c>
    </row>
    <row r="84" spans="1:5" s="14" customFormat="1" x14ac:dyDescent="0.2">
      <c r="A84" s="57">
        <v>3224</v>
      </c>
      <c r="B84" s="15"/>
      <c r="C84" s="82" t="s">
        <v>15</v>
      </c>
      <c r="D84" s="116">
        <f>SUM(D85:D85)</f>
        <v>1612</v>
      </c>
      <c r="E84" s="3"/>
    </row>
    <row r="85" spans="1:5" x14ac:dyDescent="0.2">
      <c r="A85" s="58">
        <v>3224</v>
      </c>
      <c r="B85" s="10"/>
      <c r="C85" s="83" t="s">
        <v>206</v>
      </c>
      <c r="D85" s="117">
        <v>1612</v>
      </c>
      <c r="E85" s="3" t="s">
        <v>200</v>
      </c>
    </row>
    <row r="86" spans="1:5" s="14" customFormat="1" x14ac:dyDescent="0.2">
      <c r="A86" s="57">
        <v>3225</v>
      </c>
      <c r="B86" s="15"/>
      <c r="C86" s="82" t="s">
        <v>16</v>
      </c>
      <c r="D86" s="116">
        <f>SUM(D87:D88)</f>
        <v>14260</v>
      </c>
      <c r="E86" s="27"/>
    </row>
    <row r="87" spans="1:5" x14ac:dyDescent="0.2">
      <c r="A87" s="58">
        <v>3225</v>
      </c>
      <c r="B87" s="10"/>
      <c r="C87" s="83" t="s">
        <v>73</v>
      </c>
      <c r="D87" s="117">
        <v>360</v>
      </c>
      <c r="E87" s="27" t="s">
        <v>324</v>
      </c>
    </row>
    <row r="88" spans="1:5" x14ac:dyDescent="0.2">
      <c r="A88" s="58">
        <v>3225</v>
      </c>
      <c r="B88" s="10"/>
      <c r="C88" s="83" t="s">
        <v>353</v>
      </c>
      <c r="D88" s="117">
        <v>13900</v>
      </c>
      <c r="E88" s="27" t="s">
        <v>351</v>
      </c>
    </row>
    <row r="89" spans="1:5" s="14" customFormat="1" x14ac:dyDescent="0.2">
      <c r="A89" s="57">
        <v>3227</v>
      </c>
      <c r="B89" s="15"/>
      <c r="C89" s="84" t="s">
        <v>75</v>
      </c>
      <c r="D89" s="116">
        <f>SUM(D90)</f>
        <v>6800</v>
      </c>
      <c r="E89" s="27"/>
    </row>
    <row r="90" spans="1:5" x14ac:dyDescent="0.2">
      <c r="A90" s="58">
        <v>3227</v>
      </c>
      <c r="B90" s="10"/>
      <c r="C90" s="85" t="s">
        <v>275</v>
      </c>
      <c r="D90" s="117">
        <v>6800</v>
      </c>
      <c r="E90" s="27" t="s">
        <v>324</v>
      </c>
    </row>
    <row r="91" spans="1:5" s="14" customFormat="1" x14ac:dyDescent="0.2">
      <c r="A91" s="57">
        <v>3229</v>
      </c>
      <c r="B91" s="15"/>
      <c r="C91" s="82" t="s">
        <v>36</v>
      </c>
      <c r="D91" s="116">
        <f>SUM(D92)</f>
        <v>151</v>
      </c>
      <c r="E91" s="3"/>
    </row>
    <row r="92" spans="1:5" x14ac:dyDescent="0.2">
      <c r="A92" s="58">
        <v>3229</v>
      </c>
      <c r="B92" s="10"/>
      <c r="C92" s="83" t="s">
        <v>72</v>
      </c>
      <c r="D92" s="117">
        <v>151</v>
      </c>
      <c r="E92" s="3" t="s">
        <v>356</v>
      </c>
    </row>
    <row r="93" spans="1:5" s="14" customFormat="1" x14ac:dyDescent="0.2">
      <c r="A93" s="57">
        <v>323</v>
      </c>
      <c r="B93" s="15"/>
      <c r="C93" s="82" t="s">
        <v>140</v>
      </c>
      <c r="D93" s="116">
        <f>SUM(D94+D100+D103)</f>
        <v>28405</v>
      </c>
      <c r="E93" s="3"/>
    </row>
    <row r="94" spans="1:5" s="14" customFormat="1" x14ac:dyDescent="0.2">
      <c r="A94" s="59">
        <v>3233</v>
      </c>
      <c r="B94" s="32"/>
      <c r="C94" s="82" t="s">
        <v>82</v>
      </c>
      <c r="D94" s="116">
        <f>SUM(D95:D99)</f>
        <v>25210</v>
      </c>
      <c r="E94" s="3"/>
    </row>
    <row r="95" spans="1:5" x14ac:dyDescent="0.2">
      <c r="A95" s="60">
        <v>3233</v>
      </c>
      <c r="B95" s="20"/>
      <c r="C95" s="83" t="s">
        <v>168</v>
      </c>
      <c r="D95" s="117">
        <v>800</v>
      </c>
      <c r="E95" s="3" t="s">
        <v>324</v>
      </c>
    </row>
    <row r="96" spans="1:5" x14ac:dyDescent="0.2">
      <c r="A96" s="60">
        <v>3233</v>
      </c>
      <c r="B96" s="20"/>
      <c r="C96" s="83" t="s">
        <v>291</v>
      </c>
      <c r="D96" s="117">
        <v>2600</v>
      </c>
      <c r="E96" s="3" t="s">
        <v>202</v>
      </c>
    </row>
    <row r="97" spans="1:6" x14ac:dyDescent="0.2">
      <c r="A97" s="60">
        <v>3233</v>
      </c>
      <c r="B97" s="20"/>
      <c r="C97" s="83" t="s">
        <v>169</v>
      </c>
      <c r="D97" s="117">
        <v>7240</v>
      </c>
      <c r="E97" s="3" t="s">
        <v>198</v>
      </c>
    </row>
    <row r="98" spans="1:6" x14ac:dyDescent="0.2">
      <c r="A98" s="60">
        <v>3233</v>
      </c>
      <c r="B98" s="20"/>
      <c r="C98" s="83" t="s">
        <v>170</v>
      </c>
      <c r="D98" s="117">
        <v>14357</v>
      </c>
      <c r="E98" s="3" t="s">
        <v>198</v>
      </c>
    </row>
    <row r="99" spans="1:6" x14ac:dyDescent="0.2">
      <c r="A99" s="60">
        <v>3233</v>
      </c>
      <c r="B99" s="20"/>
      <c r="C99" s="83" t="s">
        <v>276</v>
      </c>
      <c r="D99" s="117">
        <v>213</v>
      </c>
      <c r="E99" s="3" t="s">
        <v>198</v>
      </c>
    </row>
    <row r="100" spans="1:6" s="14" customFormat="1" x14ac:dyDescent="0.2">
      <c r="A100" s="59">
        <v>3237</v>
      </c>
      <c r="B100" s="32"/>
      <c r="C100" s="82" t="s">
        <v>37</v>
      </c>
      <c r="D100" s="116">
        <f>SUM(D101:D102)</f>
        <v>480</v>
      </c>
      <c r="E100" s="3" t="s">
        <v>198</v>
      </c>
    </row>
    <row r="101" spans="1:6" x14ac:dyDescent="0.2">
      <c r="A101" s="60">
        <v>3237</v>
      </c>
      <c r="B101" s="20"/>
      <c r="C101" s="83" t="s">
        <v>277</v>
      </c>
      <c r="D101" s="117">
        <v>80</v>
      </c>
    </row>
    <row r="102" spans="1:6" x14ac:dyDescent="0.2">
      <c r="A102" s="60">
        <v>3237</v>
      </c>
      <c r="B102" s="20"/>
      <c r="C102" s="83" t="s">
        <v>8</v>
      </c>
      <c r="D102" s="117">
        <v>400</v>
      </c>
    </row>
    <row r="103" spans="1:6" s="14" customFormat="1" x14ac:dyDescent="0.2">
      <c r="A103" s="59">
        <v>3238</v>
      </c>
      <c r="B103" s="32"/>
      <c r="C103" s="82" t="s">
        <v>83</v>
      </c>
      <c r="D103" s="116">
        <f>SUM(D104:D106)</f>
        <v>2715</v>
      </c>
      <c r="E103" s="3"/>
    </row>
    <row r="104" spans="1:6" x14ac:dyDescent="0.2">
      <c r="A104" s="60">
        <v>3238</v>
      </c>
      <c r="B104" s="20"/>
      <c r="C104" s="83" t="s">
        <v>3</v>
      </c>
      <c r="D104" s="117">
        <v>500</v>
      </c>
      <c r="E104" s="3" t="s">
        <v>198</v>
      </c>
    </row>
    <row r="105" spans="1:6" x14ac:dyDescent="0.2">
      <c r="A105" s="20">
        <v>3238</v>
      </c>
      <c r="B105" s="20"/>
      <c r="C105" s="83" t="s">
        <v>171</v>
      </c>
      <c r="D105" s="117">
        <v>1000</v>
      </c>
      <c r="E105" s="3" t="s">
        <v>198</v>
      </c>
    </row>
    <row r="106" spans="1:6" ht="13.5" thickBot="1" x14ac:dyDescent="0.25">
      <c r="A106" s="61">
        <v>3238</v>
      </c>
      <c r="B106" s="21"/>
      <c r="C106" s="86" t="s">
        <v>355</v>
      </c>
      <c r="D106" s="118">
        <v>1215</v>
      </c>
      <c r="E106" s="3" t="s">
        <v>351</v>
      </c>
    </row>
    <row r="107" spans="1:6" ht="13.5" thickBot="1" x14ac:dyDescent="0.25">
      <c r="A107" s="62"/>
      <c r="B107" s="12" t="s">
        <v>92</v>
      </c>
      <c r="C107" s="87"/>
      <c r="D107" s="119">
        <f>D108+D129</f>
        <v>3787935</v>
      </c>
      <c r="E107" s="3" t="s">
        <v>198</v>
      </c>
    </row>
    <row r="108" spans="1:6" x14ac:dyDescent="0.2">
      <c r="A108" s="57">
        <v>352</v>
      </c>
      <c r="B108" s="15"/>
      <c r="C108" s="81" t="s">
        <v>100</v>
      </c>
      <c r="D108" s="120">
        <f>SUM(D109+D110)</f>
        <v>3693045</v>
      </c>
    </row>
    <row r="109" spans="1:6" s="14" customFormat="1" x14ac:dyDescent="0.2">
      <c r="A109" s="15">
        <v>35200</v>
      </c>
      <c r="B109" s="15"/>
      <c r="C109" s="81" t="s">
        <v>261</v>
      </c>
      <c r="D109" s="116">
        <v>789725</v>
      </c>
      <c r="E109" s="3"/>
      <c r="F109" s="43"/>
    </row>
    <row r="110" spans="1:6" s="14" customFormat="1" x14ac:dyDescent="0.2">
      <c r="A110" s="42">
        <v>35201</v>
      </c>
      <c r="B110" s="15"/>
      <c r="C110" s="88" t="s">
        <v>262</v>
      </c>
      <c r="D110" s="121">
        <f>SUM(D111+D119+D120+D121+D122+D123+D124+D125+D126+D127+D128)</f>
        <v>2903320</v>
      </c>
      <c r="E110" s="157"/>
    </row>
    <row r="111" spans="1:6" x14ac:dyDescent="0.2">
      <c r="A111" s="55"/>
      <c r="B111" s="10"/>
      <c r="C111" s="89" t="s">
        <v>172</v>
      </c>
      <c r="D111" s="115">
        <f>SUM(D112:D118)</f>
        <v>1793918</v>
      </c>
    </row>
    <row r="112" spans="1:6" x14ac:dyDescent="0.2">
      <c r="A112" s="55"/>
      <c r="B112" s="10"/>
      <c r="C112" s="89" t="s">
        <v>327</v>
      </c>
      <c r="D112" s="115">
        <v>1328822</v>
      </c>
    </row>
    <row r="113" spans="1:4" x14ac:dyDescent="0.2">
      <c r="A113" s="55"/>
      <c r="B113" s="10"/>
      <c r="C113" s="89" t="s">
        <v>328</v>
      </c>
      <c r="D113" s="115">
        <v>125205</v>
      </c>
    </row>
    <row r="114" spans="1:4" x14ac:dyDescent="0.2">
      <c r="A114" s="55"/>
      <c r="B114" s="10"/>
      <c r="C114" s="89" t="s">
        <v>329</v>
      </c>
      <c r="D114" s="115">
        <v>85821</v>
      </c>
    </row>
    <row r="115" spans="1:4" x14ac:dyDescent="0.2">
      <c r="A115" s="55"/>
      <c r="B115" s="10"/>
      <c r="C115" s="89" t="s">
        <v>330</v>
      </c>
      <c r="D115" s="115">
        <v>11810</v>
      </c>
    </row>
    <row r="116" spans="1:4" x14ac:dyDescent="0.2">
      <c r="A116" s="55"/>
      <c r="B116" s="10"/>
      <c r="C116" s="89" t="s">
        <v>331</v>
      </c>
      <c r="D116" s="115">
        <v>41325</v>
      </c>
    </row>
    <row r="117" spans="1:4" x14ac:dyDescent="0.2">
      <c r="A117" s="55"/>
      <c r="B117" s="10"/>
      <c r="C117" s="89" t="s">
        <v>332</v>
      </c>
      <c r="D117" s="115">
        <v>126175</v>
      </c>
    </row>
    <row r="118" spans="1:4" x14ac:dyDescent="0.2">
      <c r="A118" s="55"/>
      <c r="B118" s="10"/>
      <c r="C118" s="89" t="s">
        <v>317</v>
      </c>
      <c r="D118" s="115">
        <v>74760</v>
      </c>
    </row>
    <row r="119" spans="1:4" x14ac:dyDescent="0.2">
      <c r="A119" s="55"/>
      <c r="B119" s="10"/>
      <c r="C119" s="89" t="s">
        <v>333</v>
      </c>
      <c r="D119" s="115">
        <v>108970</v>
      </c>
    </row>
    <row r="120" spans="1:4" x14ac:dyDescent="0.2">
      <c r="A120" s="55"/>
      <c r="B120" s="10"/>
      <c r="C120" s="89" t="s">
        <v>334</v>
      </c>
      <c r="D120" s="115">
        <v>161498</v>
      </c>
    </row>
    <row r="121" spans="1:4" x14ac:dyDescent="0.2">
      <c r="A121" s="55"/>
      <c r="B121" s="10"/>
      <c r="C121" s="89" t="s">
        <v>335</v>
      </c>
      <c r="D121" s="115">
        <v>22380</v>
      </c>
    </row>
    <row r="122" spans="1:4" x14ac:dyDescent="0.2">
      <c r="A122" s="55"/>
      <c r="B122" s="10"/>
      <c r="C122" s="89" t="s">
        <v>336</v>
      </c>
      <c r="D122" s="115">
        <v>125706</v>
      </c>
    </row>
    <row r="123" spans="1:4" x14ac:dyDescent="0.2">
      <c r="A123" s="55"/>
      <c r="B123" s="10"/>
      <c r="C123" s="89" t="s">
        <v>207</v>
      </c>
      <c r="D123" s="115">
        <v>2580</v>
      </c>
    </row>
    <row r="124" spans="1:4" x14ac:dyDescent="0.2">
      <c r="A124" s="55"/>
      <c r="B124" s="10"/>
      <c r="C124" s="89" t="s">
        <v>337</v>
      </c>
      <c r="D124" s="115">
        <v>16700</v>
      </c>
    </row>
    <row r="125" spans="1:4" x14ac:dyDescent="0.2">
      <c r="A125" s="55"/>
      <c r="B125" s="10"/>
      <c r="C125" s="89" t="s">
        <v>319</v>
      </c>
      <c r="D125" s="115">
        <v>25150</v>
      </c>
    </row>
    <row r="126" spans="1:4" x14ac:dyDescent="0.2">
      <c r="A126" s="55"/>
      <c r="B126" s="10"/>
      <c r="C126" s="89" t="s">
        <v>320</v>
      </c>
      <c r="D126" s="115">
        <v>170890</v>
      </c>
    </row>
    <row r="127" spans="1:4" x14ac:dyDescent="0.2">
      <c r="A127" s="55"/>
      <c r="B127" s="10"/>
      <c r="C127" s="89" t="s">
        <v>318</v>
      </c>
      <c r="D127" s="115">
        <v>1180</v>
      </c>
    </row>
    <row r="128" spans="1:4" x14ac:dyDescent="0.2">
      <c r="A128" s="55"/>
      <c r="B128" s="10"/>
      <c r="C128" s="89" t="s">
        <v>260</v>
      </c>
      <c r="D128" s="115">
        <v>474348</v>
      </c>
    </row>
    <row r="129" spans="1:5" s="14" customFormat="1" x14ac:dyDescent="0.2">
      <c r="A129" s="42">
        <v>3500</v>
      </c>
      <c r="B129" s="15"/>
      <c r="C129" s="88" t="s">
        <v>99</v>
      </c>
      <c r="D129" s="116">
        <f>SUM(D130:D136)</f>
        <v>94890</v>
      </c>
      <c r="E129" s="3"/>
    </row>
    <row r="130" spans="1:5" x14ac:dyDescent="0.2">
      <c r="A130" s="55"/>
      <c r="B130" s="10"/>
      <c r="C130" s="89" t="s">
        <v>307</v>
      </c>
      <c r="D130" s="117">
        <v>2236</v>
      </c>
    </row>
    <row r="131" spans="1:5" x14ac:dyDescent="0.2">
      <c r="A131" s="55"/>
      <c r="B131" s="10"/>
      <c r="C131" s="89" t="s">
        <v>308</v>
      </c>
      <c r="D131" s="117">
        <v>3800</v>
      </c>
    </row>
    <row r="132" spans="1:5" x14ac:dyDescent="0.2">
      <c r="A132" s="55"/>
      <c r="B132" s="10"/>
      <c r="C132" s="89" t="s">
        <v>248</v>
      </c>
      <c r="D132" s="117">
        <v>2700</v>
      </c>
    </row>
    <row r="133" spans="1:5" x14ac:dyDescent="0.2">
      <c r="A133" s="55"/>
      <c r="B133" s="10"/>
      <c r="C133" s="89" t="s">
        <v>321</v>
      </c>
      <c r="D133" s="117">
        <v>3300</v>
      </c>
    </row>
    <row r="134" spans="1:5" x14ac:dyDescent="0.2">
      <c r="A134" s="55"/>
      <c r="B134" s="10"/>
      <c r="C134" s="89" t="s">
        <v>79</v>
      </c>
      <c r="D134" s="117">
        <v>4000</v>
      </c>
    </row>
    <row r="135" spans="1:5" x14ac:dyDescent="0.2">
      <c r="A135" s="55"/>
      <c r="B135" s="10"/>
      <c r="C135" s="89" t="s">
        <v>322</v>
      </c>
      <c r="D135" s="117">
        <v>6854</v>
      </c>
    </row>
    <row r="136" spans="1:5" ht="13.5" thickBot="1" x14ac:dyDescent="0.25">
      <c r="A136" s="55"/>
      <c r="B136" s="10"/>
      <c r="C136" s="89" t="s">
        <v>357</v>
      </c>
      <c r="D136" s="118">
        <v>72000</v>
      </c>
    </row>
    <row r="137" spans="1:5" ht="13.5" thickBot="1" x14ac:dyDescent="0.25">
      <c r="A137" s="53" t="s">
        <v>93</v>
      </c>
      <c r="B137" s="7" t="s">
        <v>94</v>
      </c>
      <c r="C137" s="79"/>
      <c r="D137" s="114">
        <f>SUM(D138:D140)</f>
        <v>81100</v>
      </c>
      <c r="E137" s="3" t="s">
        <v>198</v>
      </c>
    </row>
    <row r="138" spans="1:5" x14ac:dyDescent="0.2">
      <c r="A138" s="54" t="s">
        <v>226</v>
      </c>
      <c r="B138" s="9"/>
      <c r="C138" s="90" t="s">
        <v>234</v>
      </c>
      <c r="D138" s="122">
        <v>70000</v>
      </c>
    </row>
    <row r="139" spans="1:5" x14ac:dyDescent="0.2">
      <c r="A139" s="55">
        <v>38254</v>
      </c>
      <c r="B139" s="10"/>
      <c r="C139" s="80" t="s">
        <v>235</v>
      </c>
      <c r="D139" s="123">
        <v>10500</v>
      </c>
    </row>
    <row r="140" spans="1:5" ht="13.5" thickBot="1" x14ac:dyDescent="0.25">
      <c r="A140" s="55">
        <v>3882</v>
      </c>
      <c r="B140" s="10"/>
      <c r="C140" s="80" t="s">
        <v>358</v>
      </c>
      <c r="D140" s="123">
        <v>600</v>
      </c>
    </row>
    <row r="141" spans="1:5" ht="13.5" thickBot="1" x14ac:dyDescent="0.25">
      <c r="A141" s="52"/>
      <c r="B141" s="28" t="s">
        <v>95</v>
      </c>
      <c r="C141" s="91"/>
      <c r="D141" s="124">
        <f>D142+D146</f>
        <v>9624617</v>
      </c>
    </row>
    <row r="142" spans="1:5" ht="13.5" thickBot="1" x14ac:dyDescent="0.25">
      <c r="A142" s="63" t="s">
        <v>96</v>
      </c>
      <c r="B142" s="12" t="s">
        <v>97</v>
      </c>
      <c r="C142" s="87"/>
      <c r="D142" s="119">
        <f>D143+D144+D145</f>
        <v>654443</v>
      </c>
    </row>
    <row r="143" spans="1:5" x14ac:dyDescent="0.2">
      <c r="A143" s="55">
        <v>413</v>
      </c>
      <c r="B143" s="10"/>
      <c r="C143" s="92" t="s">
        <v>98</v>
      </c>
      <c r="D143" s="117">
        <f>D219+D310+D480+D907+D1122+D1152+D1208+D1232+D1244+D1270+D1295+D1300+D1322+D1332+D1343+D1353</f>
        <v>417671</v>
      </c>
    </row>
    <row r="144" spans="1:5" x14ac:dyDescent="0.2">
      <c r="A144" s="55">
        <v>4500</v>
      </c>
      <c r="B144" s="10"/>
      <c r="C144" s="93" t="s">
        <v>99</v>
      </c>
      <c r="D144" s="117">
        <f>D283+D313+D392+D449+D472+D482+D532+D557+D780+D1079</f>
        <v>194756</v>
      </c>
    </row>
    <row r="145" spans="1:5" ht="13.5" thickBot="1" x14ac:dyDescent="0.25">
      <c r="A145" s="64">
        <v>452</v>
      </c>
      <c r="B145" s="13"/>
      <c r="C145" s="94" t="s">
        <v>100</v>
      </c>
      <c r="D145" s="115">
        <f>D286+D315+D374+D507+D1053</f>
        <v>42016</v>
      </c>
    </row>
    <row r="146" spans="1:5" ht="13.5" thickBot="1" x14ac:dyDescent="0.25">
      <c r="A146" s="65"/>
      <c r="B146" s="7" t="s">
        <v>101</v>
      </c>
      <c r="C146" s="79"/>
      <c r="D146" s="114">
        <f>D147+D148+D149</f>
        <v>8970174</v>
      </c>
    </row>
    <row r="147" spans="1:5" x14ac:dyDescent="0.2">
      <c r="A147" s="55">
        <v>50</v>
      </c>
      <c r="B147" s="10"/>
      <c r="C147" s="80" t="s">
        <v>18</v>
      </c>
      <c r="D147" s="125">
        <f>D221+D236+D243+D268+D292+D316+D356+D379+D393+D425+D456+D492+D508+D523+D562+D580+D594+D608+D630+D643+D655+D668+D681+D699+D707+D726+D740+D758+D770+D784+D810+D829+D850+D858+D867+D887+D910+D929+D959+D964+D969+D974+D994+D1014+D1019+D1054+D1088+D1099+D1124+D1136+D1145+D1154+D1172+D1183+D1196+D1211+D1234+D1256+D1272+D1285+D1303+D1314+D1325+D1345</f>
        <v>5624697</v>
      </c>
    </row>
    <row r="148" spans="1:5" x14ac:dyDescent="0.2">
      <c r="A148" s="55">
        <v>55</v>
      </c>
      <c r="B148" s="10"/>
      <c r="C148" s="80" t="s">
        <v>19</v>
      </c>
      <c r="D148" s="117">
        <f>D226+D240+D250+D273+D300+D321+D329+D334+D349+D360+D365+D368+D375+D383+D397+D416+D422+D429+D436+D439+D445+D460+D484+D496+D512+D528+D567+D585+D598+D612+D622+D635+D647+D659+D673+D686+D703+D711+D715+D730+D744+D762+D775+D788+D804+D814+D833+D854+D863+D871+D891+D904+D914+D935+D955+D978+D998+D1023+D1045+D1050+D1058+D1075+D1085+D1092+D1103+D1108+D1114+D1119+D1129+D1140+D1149+D1158+D1161+D1165+D1169+D1176+D1188+D1193+D1200+D1205+D1215+D1227+D1237+D1247+D1253+D1260+D1276+D1289+D1297+D1307+D1318+D1329+D1334+D1337+D1340+D1350</f>
        <v>3311968</v>
      </c>
    </row>
    <row r="149" spans="1:5" ht="13.5" thickBot="1" x14ac:dyDescent="0.25">
      <c r="A149" s="56">
        <v>60</v>
      </c>
      <c r="B149" s="11"/>
      <c r="C149" s="95" t="s">
        <v>62</v>
      </c>
      <c r="D149" s="126">
        <f>D261+D281+D331+D504+D1036+D1250</f>
        <v>33509</v>
      </c>
    </row>
    <row r="150" spans="1:5" ht="13.5" thickBot="1" x14ac:dyDescent="0.25">
      <c r="A150" s="66"/>
      <c r="B150" s="29" t="s">
        <v>102</v>
      </c>
      <c r="C150" s="96"/>
      <c r="D150" s="127">
        <f>D5-D141</f>
        <v>509429</v>
      </c>
    </row>
    <row r="151" spans="1:5" ht="13.5" thickBot="1" x14ac:dyDescent="0.25">
      <c r="A151" s="66"/>
      <c r="B151" s="30" t="s">
        <v>103</v>
      </c>
      <c r="C151" s="97"/>
      <c r="D151" s="128">
        <f>D152+D154+D184+D196+D202+D204</f>
        <v>-3720030</v>
      </c>
      <c r="E151" s="3" t="s">
        <v>198</v>
      </c>
    </row>
    <row r="152" spans="1:5" s="14" customFormat="1" x14ac:dyDescent="0.2">
      <c r="A152" s="42">
        <v>381</v>
      </c>
      <c r="B152" s="15"/>
      <c r="C152" s="81" t="s">
        <v>104</v>
      </c>
      <c r="D152" s="121">
        <f>SUM(D153:D153)</f>
        <v>30000</v>
      </c>
      <c r="E152" s="3"/>
    </row>
    <row r="153" spans="1:5" x14ac:dyDescent="0.2">
      <c r="A153" s="55">
        <v>3811</v>
      </c>
      <c r="B153" s="10"/>
      <c r="C153" s="80" t="s">
        <v>196</v>
      </c>
      <c r="D153" s="115">
        <v>30000</v>
      </c>
    </row>
    <row r="154" spans="1:5" s="14" customFormat="1" x14ac:dyDescent="0.2">
      <c r="A154" s="42">
        <v>15</v>
      </c>
      <c r="B154" s="15"/>
      <c r="C154" s="81" t="s">
        <v>105</v>
      </c>
      <c r="D154" s="121">
        <f>SUM(D155+D179+D181)</f>
        <v>-5100117</v>
      </c>
      <c r="E154" s="3"/>
    </row>
    <row r="155" spans="1:5" s="14" customFormat="1" x14ac:dyDescent="0.2">
      <c r="A155" s="42"/>
      <c r="B155" s="15">
        <v>1551</v>
      </c>
      <c r="C155" s="98" t="s">
        <v>190</v>
      </c>
      <c r="D155" s="121">
        <f>SUM(D156:D178)</f>
        <v>-4967821</v>
      </c>
      <c r="E155" s="3"/>
    </row>
    <row r="156" spans="1:5" s="14" customFormat="1" x14ac:dyDescent="0.2">
      <c r="A156" s="42"/>
      <c r="B156" s="15"/>
      <c r="C156" s="83" t="s">
        <v>367</v>
      </c>
      <c r="D156" s="129">
        <f>-D266</f>
        <v>-137550</v>
      </c>
      <c r="E156" s="3"/>
    </row>
    <row r="157" spans="1:5" s="14" customFormat="1" ht="25.5" x14ac:dyDescent="0.2">
      <c r="A157" s="42"/>
      <c r="B157" s="10"/>
      <c r="C157" s="99" t="s">
        <v>381</v>
      </c>
      <c r="D157" s="129">
        <f>-D346</f>
        <v>-327313</v>
      </c>
      <c r="E157" s="3"/>
    </row>
    <row r="158" spans="1:5" s="14" customFormat="1" x14ac:dyDescent="0.2">
      <c r="A158" s="42"/>
      <c r="B158" s="10"/>
      <c r="C158" s="99" t="s">
        <v>387</v>
      </c>
      <c r="D158" s="129">
        <f>-D347</f>
        <v>-85000</v>
      </c>
      <c r="E158" s="3"/>
    </row>
    <row r="159" spans="1:5" s="14" customFormat="1" x14ac:dyDescent="0.2">
      <c r="A159" s="42"/>
      <c r="B159" s="10"/>
      <c r="C159" s="80" t="s">
        <v>386</v>
      </c>
      <c r="D159" s="129">
        <f>-D353</f>
        <v>-30000</v>
      </c>
      <c r="E159" s="3"/>
    </row>
    <row r="160" spans="1:5" s="14" customFormat="1" x14ac:dyDescent="0.2">
      <c r="A160" s="42"/>
      <c r="B160" s="10"/>
      <c r="C160" s="99" t="s">
        <v>388</v>
      </c>
      <c r="D160" s="129">
        <f>-D354</f>
        <v>-185000</v>
      </c>
      <c r="E160" s="3"/>
    </row>
    <row r="161" spans="1:5" s="14" customFormat="1" x14ac:dyDescent="0.2">
      <c r="A161" s="42"/>
      <c r="B161" s="10"/>
      <c r="C161" s="99" t="s">
        <v>551</v>
      </c>
      <c r="D161" s="129">
        <f>-D406</f>
        <v>-158772</v>
      </c>
      <c r="E161" s="3"/>
    </row>
    <row r="162" spans="1:5" s="14" customFormat="1" x14ac:dyDescent="0.2">
      <c r="A162" s="42"/>
      <c r="B162" s="10"/>
      <c r="C162" s="101" t="s">
        <v>405</v>
      </c>
      <c r="D162" s="129">
        <f>-D419</f>
        <v>-12416</v>
      </c>
      <c r="E162" s="3"/>
    </row>
    <row r="163" spans="1:5" s="14" customFormat="1" x14ac:dyDescent="0.2">
      <c r="A163" s="42"/>
      <c r="B163" s="10"/>
      <c r="C163" s="34" t="s">
        <v>298</v>
      </c>
      <c r="D163" s="129">
        <f>-D452</f>
        <v>-455603</v>
      </c>
      <c r="E163" s="3"/>
    </row>
    <row r="164" spans="1:5" s="14" customFormat="1" x14ac:dyDescent="0.2">
      <c r="A164" s="42"/>
      <c r="B164" s="10"/>
      <c r="C164" s="100" t="s">
        <v>423</v>
      </c>
      <c r="D164" s="129">
        <f>-D469</f>
        <v>-42000</v>
      </c>
      <c r="E164" s="3"/>
    </row>
    <row r="165" spans="1:5" s="14" customFormat="1" x14ac:dyDescent="0.2">
      <c r="A165" s="42"/>
      <c r="B165" s="10"/>
      <c r="C165" s="100" t="s">
        <v>460</v>
      </c>
      <c r="D165" s="129">
        <f>-D697</f>
        <v>-25000</v>
      </c>
      <c r="E165" s="3"/>
    </row>
    <row r="166" spans="1:5" s="14" customFormat="1" x14ac:dyDescent="0.2">
      <c r="A166" s="42"/>
      <c r="B166" s="10"/>
      <c r="C166" s="100" t="s">
        <v>465</v>
      </c>
      <c r="D166" s="129">
        <f>-D755</f>
        <v>-90346</v>
      </c>
      <c r="E166" s="3"/>
    </row>
    <row r="167" spans="1:5" s="14" customFormat="1" x14ac:dyDescent="0.2">
      <c r="A167" s="42"/>
      <c r="B167" s="10"/>
      <c r="C167" s="100" t="s">
        <v>466</v>
      </c>
      <c r="D167" s="129">
        <f>-D756</f>
        <v>-37300</v>
      </c>
      <c r="E167" s="3"/>
    </row>
    <row r="168" spans="1:5" s="14" customFormat="1" x14ac:dyDescent="0.2">
      <c r="A168" s="42"/>
      <c r="B168" s="10"/>
      <c r="C168" s="100" t="s">
        <v>474</v>
      </c>
      <c r="D168" s="129">
        <f>-D802</f>
        <v>-614613</v>
      </c>
      <c r="E168" s="3"/>
    </row>
    <row r="169" spans="1:5" s="14" customFormat="1" x14ac:dyDescent="0.2">
      <c r="A169" s="42"/>
      <c r="B169" s="10"/>
      <c r="C169" s="100" t="s">
        <v>480</v>
      </c>
      <c r="D169" s="129">
        <f>-D848</f>
        <v>-4450</v>
      </c>
      <c r="E169" s="3"/>
    </row>
    <row r="170" spans="1:5" s="14" customFormat="1" x14ac:dyDescent="0.2">
      <c r="A170" s="42"/>
      <c r="B170" s="10"/>
      <c r="C170" s="100" t="s">
        <v>501</v>
      </c>
      <c r="D170" s="129">
        <f>-D885</f>
        <v>-20000</v>
      </c>
      <c r="E170" s="3"/>
    </row>
    <row r="171" spans="1:5" s="14" customFormat="1" x14ac:dyDescent="0.2">
      <c r="A171" s="42"/>
      <c r="B171" s="10"/>
      <c r="C171" s="100" t="s">
        <v>482</v>
      </c>
      <c r="D171" s="129">
        <f>-D951</f>
        <v>-3279</v>
      </c>
      <c r="E171" s="3"/>
    </row>
    <row r="172" spans="1:5" s="14" customFormat="1" x14ac:dyDescent="0.2">
      <c r="A172" s="42"/>
      <c r="B172" s="10"/>
      <c r="C172" s="80" t="s">
        <v>503</v>
      </c>
      <c r="D172" s="129">
        <f>-D992</f>
        <v>-2520</v>
      </c>
      <c r="E172" s="3"/>
    </row>
    <row r="173" spans="1:5" s="14" customFormat="1" x14ac:dyDescent="0.2">
      <c r="A173" s="42"/>
      <c r="B173" s="10"/>
      <c r="C173" s="80" t="s">
        <v>504</v>
      </c>
      <c r="D173" s="129">
        <f>-D1012</f>
        <v>-50000</v>
      </c>
      <c r="E173" s="3"/>
    </row>
    <row r="174" spans="1:5" s="14" customFormat="1" x14ac:dyDescent="0.2">
      <c r="A174" s="42"/>
      <c r="B174" s="10"/>
      <c r="C174" s="101" t="s">
        <v>486</v>
      </c>
      <c r="D174" s="129">
        <f>-D1040</f>
        <v>-2218659</v>
      </c>
      <c r="E174" s="3"/>
    </row>
    <row r="175" spans="1:5" s="14" customFormat="1" ht="25.5" x14ac:dyDescent="0.2">
      <c r="A175" s="42"/>
      <c r="B175" s="10"/>
      <c r="C175" s="101" t="s">
        <v>487</v>
      </c>
      <c r="D175" s="129">
        <f>-D1041</f>
        <v>-150000</v>
      </c>
      <c r="E175" s="3"/>
    </row>
    <row r="176" spans="1:5" s="14" customFormat="1" ht="25.5" x14ac:dyDescent="0.2">
      <c r="A176" s="42"/>
      <c r="B176" s="10"/>
      <c r="C176" s="101" t="s">
        <v>488</v>
      </c>
      <c r="D176" s="129">
        <f>-D1042</f>
        <v>-288000</v>
      </c>
      <c r="E176" s="3"/>
    </row>
    <row r="177" spans="1:5" s="14" customFormat="1" ht="25.5" x14ac:dyDescent="0.2">
      <c r="A177" s="42"/>
      <c r="B177" s="10"/>
      <c r="C177" s="101" t="s">
        <v>489</v>
      </c>
      <c r="D177" s="129">
        <f>-D1043</f>
        <v>-15000</v>
      </c>
      <c r="E177" s="3"/>
    </row>
    <row r="178" spans="1:5" s="14" customFormat="1" x14ac:dyDescent="0.2">
      <c r="A178" s="42"/>
      <c r="B178" s="10"/>
      <c r="C178" s="100" t="s">
        <v>499</v>
      </c>
      <c r="D178" s="129">
        <f>-D1071</f>
        <v>-15000</v>
      </c>
      <c r="E178" s="3"/>
    </row>
    <row r="179" spans="1:5" s="14" customFormat="1" x14ac:dyDescent="0.2">
      <c r="A179" s="42"/>
      <c r="B179" s="15">
        <v>1554</v>
      </c>
      <c r="C179" s="82" t="s">
        <v>268</v>
      </c>
      <c r="D179" s="130">
        <f>SUM(D180:D180)</f>
        <v>-106511</v>
      </c>
      <c r="E179" s="3"/>
    </row>
    <row r="180" spans="1:5" s="14" customFormat="1" x14ac:dyDescent="0.2">
      <c r="A180" s="42"/>
      <c r="B180" s="10"/>
      <c r="C180" s="100" t="s">
        <v>481</v>
      </c>
      <c r="D180" s="129">
        <f>-D953</f>
        <v>-106511</v>
      </c>
      <c r="E180" s="100"/>
    </row>
    <row r="181" spans="1:5" s="14" customFormat="1" x14ac:dyDescent="0.2">
      <c r="A181" s="42"/>
      <c r="B181" s="15">
        <v>1556</v>
      </c>
      <c r="C181" s="159" t="s">
        <v>426</v>
      </c>
      <c r="D181" s="130">
        <f>SUM(D182:D183)</f>
        <v>-25785</v>
      </c>
      <c r="E181" s="3"/>
    </row>
    <row r="182" spans="1:5" s="14" customFormat="1" x14ac:dyDescent="0.2">
      <c r="A182" s="42"/>
      <c r="B182" s="10"/>
      <c r="C182" s="100" t="s">
        <v>456</v>
      </c>
      <c r="D182" s="129">
        <f>-D490</f>
        <v>-20000</v>
      </c>
      <c r="E182" s="3"/>
    </row>
    <row r="183" spans="1:5" s="14" customFormat="1" ht="25.5" x14ac:dyDescent="0.2">
      <c r="A183" s="42"/>
      <c r="B183" s="10"/>
      <c r="C183" s="100" t="s">
        <v>619</v>
      </c>
      <c r="D183" s="129">
        <f>-D628</f>
        <v>-5785</v>
      </c>
      <c r="E183" s="3"/>
    </row>
    <row r="184" spans="1:5" s="14" customFormat="1" x14ac:dyDescent="0.2">
      <c r="A184" s="42">
        <v>3502</v>
      </c>
      <c r="B184" s="15"/>
      <c r="C184" s="98" t="s">
        <v>106</v>
      </c>
      <c r="D184" s="131">
        <f>SUM(D185:D195)</f>
        <v>1430328</v>
      </c>
      <c r="E184" s="3"/>
    </row>
    <row r="185" spans="1:5" s="14" customFormat="1" ht="25.5" x14ac:dyDescent="0.2">
      <c r="A185" s="42"/>
      <c r="B185" s="15"/>
      <c r="C185" s="83" t="s">
        <v>549</v>
      </c>
      <c r="D185" s="166">
        <v>137550</v>
      </c>
      <c r="E185" s="3"/>
    </row>
    <row r="186" spans="1:5" s="14" customFormat="1" ht="25.5" x14ac:dyDescent="0.2">
      <c r="A186" s="42"/>
      <c r="B186" s="15"/>
      <c r="C186" s="99" t="s">
        <v>553</v>
      </c>
      <c r="D186" s="166">
        <v>85000</v>
      </c>
      <c r="E186" s="3"/>
    </row>
    <row r="187" spans="1:5" s="14" customFormat="1" x14ac:dyDescent="0.2">
      <c r="A187" s="42"/>
      <c r="B187" s="15"/>
      <c r="C187" s="99" t="s">
        <v>550</v>
      </c>
      <c r="D187" s="166">
        <v>150000</v>
      </c>
      <c r="E187" s="3"/>
    </row>
    <row r="188" spans="1:5" s="14" customFormat="1" x14ac:dyDescent="0.2">
      <c r="A188" s="42"/>
      <c r="B188" s="15"/>
      <c r="C188" s="99" t="s">
        <v>400</v>
      </c>
      <c r="D188" s="166">
        <v>152272</v>
      </c>
      <c r="E188" s="3"/>
    </row>
    <row r="189" spans="1:5" s="14" customFormat="1" ht="25.5" x14ac:dyDescent="0.2">
      <c r="A189" s="42"/>
      <c r="B189" s="15"/>
      <c r="C189" s="34" t="s">
        <v>620</v>
      </c>
      <c r="D189" s="166">
        <v>281687</v>
      </c>
      <c r="E189" s="3"/>
    </row>
    <row r="190" spans="1:5" s="14" customFormat="1" x14ac:dyDescent="0.2">
      <c r="A190" s="42"/>
      <c r="B190" s="15"/>
      <c r="C190" s="100" t="s">
        <v>548</v>
      </c>
      <c r="D190" s="166">
        <v>96616</v>
      </c>
      <c r="E190" s="3"/>
    </row>
    <row r="191" spans="1:5" s="14" customFormat="1" x14ac:dyDescent="0.2">
      <c r="A191" s="42"/>
      <c r="B191" s="15"/>
      <c r="C191" s="101" t="s">
        <v>554</v>
      </c>
      <c r="D191" s="166">
        <v>190000</v>
      </c>
      <c r="E191" s="3"/>
    </row>
    <row r="192" spans="1:5" s="14" customFormat="1" x14ac:dyDescent="0.2">
      <c r="A192" s="42"/>
      <c r="B192" s="15"/>
      <c r="C192" s="100" t="s">
        <v>555</v>
      </c>
      <c r="D192" s="166">
        <v>50000</v>
      </c>
      <c r="E192" s="3"/>
    </row>
    <row r="193" spans="1:5" s="14" customFormat="1" x14ac:dyDescent="0.2">
      <c r="A193" s="42"/>
      <c r="B193" s="15"/>
      <c r="C193" s="100" t="s">
        <v>556</v>
      </c>
      <c r="D193" s="166">
        <v>273583</v>
      </c>
      <c r="E193" s="3"/>
    </row>
    <row r="194" spans="1:5" s="14" customFormat="1" x14ac:dyDescent="0.2">
      <c r="A194" s="42"/>
      <c r="B194" s="15"/>
      <c r="C194" s="34" t="s">
        <v>411</v>
      </c>
      <c r="D194" s="166">
        <v>7500</v>
      </c>
      <c r="E194" s="3"/>
    </row>
    <row r="195" spans="1:5" s="14" customFormat="1" x14ac:dyDescent="0.2">
      <c r="A195" s="42"/>
      <c r="B195" s="15"/>
      <c r="C195" s="109" t="s">
        <v>552</v>
      </c>
      <c r="D195" s="166">
        <v>6120</v>
      </c>
      <c r="E195" s="3"/>
    </row>
    <row r="196" spans="1:5" s="14" customFormat="1" x14ac:dyDescent="0.2">
      <c r="A196" s="42">
        <v>4502</v>
      </c>
      <c r="B196" s="15"/>
      <c r="C196" s="98" t="s">
        <v>107</v>
      </c>
      <c r="D196" s="121">
        <f>SUM(D197:D201)</f>
        <v>-48379</v>
      </c>
      <c r="E196" s="101"/>
    </row>
    <row r="197" spans="1:5" x14ac:dyDescent="0.2">
      <c r="A197" s="55"/>
      <c r="B197" s="10">
        <v>4502</v>
      </c>
      <c r="C197" s="34" t="s">
        <v>401</v>
      </c>
      <c r="D197" s="129">
        <f>-D410</f>
        <v>-863</v>
      </c>
    </row>
    <row r="198" spans="1:5" x14ac:dyDescent="0.2">
      <c r="A198" s="55"/>
      <c r="B198" s="10">
        <v>4502</v>
      </c>
      <c r="C198" s="34" t="s">
        <v>403</v>
      </c>
      <c r="D198" s="129">
        <f>-D411</f>
        <v>-12435</v>
      </c>
    </row>
    <row r="199" spans="1:5" x14ac:dyDescent="0.2">
      <c r="A199" s="55"/>
      <c r="B199" s="10">
        <v>4502</v>
      </c>
      <c r="C199" s="34" t="s">
        <v>402</v>
      </c>
      <c r="D199" s="129">
        <f>-D412</f>
        <v>-2401</v>
      </c>
    </row>
    <row r="200" spans="1:5" x14ac:dyDescent="0.2">
      <c r="A200" s="55"/>
      <c r="B200" s="10">
        <v>4502</v>
      </c>
      <c r="C200" s="34" t="s">
        <v>404</v>
      </c>
      <c r="D200" s="129">
        <f>-D413</f>
        <v>-17680</v>
      </c>
    </row>
    <row r="201" spans="1:5" x14ac:dyDescent="0.2">
      <c r="A201" s="55"/>
      <c r="B201" s="10">
        <v>4502</v>
      </c>
      <c r="C201" s="34" t="s">
        <v>411</v>
      </c>
      <c r="D201" s="129">
        <f>-D414</f>
        <v>-15000</v>
      </c>
    </row>
    <row r="202" spans="1:5" s="14" customFormat="1" x14ac:dyDescent="0.2">
      <c r="A202" s="45">
        <v>655</v>
      </c>
      <c r="B202" s="40"/>
      <c r="C202" s="98" t="s">
        <v>108</v>
      </c>
      <c r="D202" s="132">
        <f>SUM(D203)</f>
        <v>49</v>
      </c>
      <c r="E202" s="3"/>
    </row>
    <row r="203" spans="1:5" s="14" customFormat="1" x14ac:dyDescent="0.2">
      <c r="A203" s="45"/>
      <c r="B203" s="46">
        <v>6551</v>
      </c>
      <c r="C203" s="85" t="s">
        <v>17</v>
      </c>
      <c r="D203" s="133">
        <v>49</v>
      </c>
      <c r="E203" s="3"/>
    </row>
    <row r="204" spans="1:5" s="14" customFormat="1" x14ac:dyDescent="0.2">
      <c r="A204" s="42">
        <v>650</v>
      </c>
      <c r="B204" s="15"/>
      <c r="C204" s="98" t="s">
        <v>109</v>
      </c>
      <c r="D204" s="121">
        <f>SUM(D205:D206)</f>
        <v>-31911</v>
      </c>
      <c r="E204" s="3"/>
    </row>
    <row r="205" spans="1:5" s="14" customFormat="1" x14ac:dyDescent="0.2">
      <c r="A205" s="42"/>
      <c r="B205" s="37" t="s">
        <v>43</v>
      </c>
      <c r="C205" s="101" t="s">
        <v>68</v>
      </c>
      <c r="D205" s="129">
        <f>-D306</f>
        <v>-30125</v>
      </c>
      <c r="E205" s="3"/>
    </row>
    <row r="206" spans="1:5" s="14" customFormat="1" ht="13.5" thickBot="1" x14ac:dyDescent="0.25">
      <c r="A206" s="41"/>
      <c r="B206" s="33">
        <v>6502</v>
      </c>
      <c r="C206" s="34" t="s">
        <v>78</v>
      </c>
      <c r="D206" s="129">
        <f>-D307</f>
        <v>-1786</v>
      </c>
      <c r="E206" s="3"/>
    </row>
    <row r="207" spans="1:5" s="25" customFormat="1" ht="13.5" thickBot="1" x14ac:dyDescent="0.25">
      <c r="A207" s="52"/>
      <c r="B207" s="28" t="s">
        <v>110</v>
      </c>
      <c r="C207" s="102"/>
      <c r="D207" s="128">
        <f>D150+D151</f>
        <v>-3210601</v>
      </c>
    </row>
    <row r="208" spans="1:5" ht="13.5" thickBot="1" x14ac:dyDescent="0.25">
      <c r="A208" s="52"/>
      <c r="B208" s="30" t="s">
        <v>111</v>
      </c>
      <c r="C208" s="97"/>
      <c r="D208" s="128">
        <f>D209+D211</f>
        <v>2519733</v>
      </c>
      <c r="E208" s="3" t="s">
        <v>198</v>
      </c>
    </row>
    <row r="209" spans="1:5" x14ac:dyDescent="0.2">
      <c r="A209" s="45">
        <v>2585</v>
      </c>
      <c r="B209" s="40"/>
      <c r="C209" s="88" t="s">
        <v>227</v>
      </c>
      <c r="D209" s="134">
        <f>SUM(D210)</f>
        <v>3066670</v>
      </c>
    </row>
    <row r="210" spans="1:5" x14ac:dyDescent="0.2">
      <c r="A210" s="67"/>
      <c r="B210" s="47">
        <v>25852</v>
      </c>
      <c r="C210" s="89" t="s">
        <v>229</v>
      </c>
      <c r="D210" s="135">
        <v>3066670</v>
      </c>
    </row>
    <row r="211" spans="1:5" s="14" customFormat="1" x14ac:dyDescent="0.2">
      <c r="A211" s="49" t="s">
        <v>228</v>
      </c>
      <c r="B211" s="48"/>
      <c r="C211" s="15" t="s">
        <v>112</v>
      </c>
      <c r="D211" s="132">
        <f>SUM(D212:D213)</f>
        <v>-546937</v>
      </c>
      <c r="E211" s="3"/>
    </row>
    <row r="212" spans="1:5" x14ac:dyDescent="0.2">
      <c r="A212" s="49"/>
      <c r="B212" s="50" t="s">
        <v>230</v>
      </c>
      <c r="C212" s="85" t="s">
        <v>63</v>
      </c>
      <c r="D212" s="133">
        <v>-538187</v>
      </c>
      <c r="E212" s="70"/>
    </row>
    <row r="213" spans="1:5" ht="13.5" thickBot="1" x14ac:dyDescent="0.25">
      <c r="A213" s="51"/>
      <c r="B213" s="50" t="s">
        <v>231</v>
      </c>
      <c r="C213" s="85" t="s">
        <v>76</v>
      </c>
      <c r="D213" s="133">
        <v>-8750</v>
      </c>
    </row>
    <row r="214" spans="1:5" ht="13.5" thickBot="1" x14ac:dyDescent="0.25">
      <c r="A214" s="68">
        <v>100</v>
      </c>
      <c r="B214" s="28" t="s">
        <v>113</v>
      </c>
      <c r="C214" s="102"/>
      <c r="D214" s="128">
        <v>-690868</v>
      </c>
    </row>
    <row r="215" spans="1:5" ht="13.5" thickBot="1" x14ac:dyDescent="0.25">
      <c r="A215" s="68"/>
      <c r="B215" s="28" t="s">
        <v>304</v>
      </c>
      <c r="C215" s="102"/>
      <c r="D215" s="128">
        <v>-129534</v>
      </c>
    </row>
    <row r="216" spans="1:5" ht="26.25" customHeight="1" thickBot="1" x14ac:dyDescent="0.25">
      <c r="A216" s="52"/>
      <c r="B216" s="167" t="s">
        <v>114</v>
      </c>
      <c r="C216" s="168"/>
      <c r="D216" s="124">
        <f>D217+D308+D327+D372+D407+D447+D454+D782+D1242</f>
        <v>14805024</v>
      </c>
    </row>
    <row r="217" spans="1:5" ht="13.5" thickBot="1" x14ac:dyDescent="0.25">
      <c r="A217" s="69" t="s">
        <v>42</v>
      </c>
      <c r="B217" s="7" t="s">
        <v>115</v>
      </c>
      <c r="C217" s="79"/>
      <c r="D217" s="145">
        <f>SUM(D218+D235+D242+D267+D280+D282+D291+D304)</f>
        <v>1281007</v>
      </c>
    </row>
    <row r="218" spans="1:5" s="14" customFormat="1" x14ac:dyDescent="0.2">
      <c r="A218" s="49" t="s">
        <v>361</v>
      </c>
      <c r="B218" s="15" t="s">
        <v>141</v>
      </c>
      <c r="C218" s="81"/>
      <c r="D218" s="147">
        <f>SUM(D219+D221+D226)</f>
        <v>80934</v>
      </c>
      <c r="E218" s="27" t="s">
        <v>203</v>
      </c>
    </row>
    <row r="219" spans="1:5" s="14" customFormat="1" x14ac:dyDescent="0.2">
      <c r="A219" s="49"/>
      <c r="B219" s="35">
        <v>413</v>
      </c>
      <c r="C219" s="103" t="s">
        <v>98</v>
      </c>
      <c r="D219" s="139">
        <f>SUM(D220)</f>
        <v>2000</v>
      </c>
      <c r="E219" s="27"/>
    </row>
    <row r="220" spans="1:5" s="14" customFormat="1" x14ac:dyDescent="0.2">
      <c r="A220" s="49"/>
      <c r="B220" s="33">
        <v>4139</v>
      </c>
      <c r="C220" s="101" t="s">
        <v>178</v>
      </c>
      <c r="D220" s="140">
        <v>2000</v>
      </c>
      <c r="E220" s="27"/>
    </row>
    <row r="221" spans="1:5" s="14" customFormat="1" x14ac:dyDescent="0.2">
      <c r="A221" s="49"/>
      <c r="B221" s="15">
        <v>50</v>
      </c>
      <c r="C221" s="81" t="s">
        <v>18</v>
      </c>
      <c r="D221" s="137">
        <f>SUM(D222+D225)</f>
        <v>72886</v>
      </c>
      <c r="E221" s="3"/>
    </row>
    <row r="222" spans="1:5" x14ac:dyDescent="0.2">
      <c r="A222" s="51"/>
      <c r="B222" s="10">
        <v>500</v>
      </c>
      <c r="C222" s="80" t="s">
        <v>174</v>
      </c>
      <c r="D222" s="138">
        <f>SUM(D223:D224)</f>
        <v>54637</v>
      </c>
    </row>
    <row r="223" spans="1:5" x14ac:dyDescent="0.2">
      <c r="A223" s="51"/>
      <c r="B223" s="10">
        <v>5000</v>
      </c>
      <c r="C223" s="101" t="s">
        <v>360</v>
      </c>
      <c r="D223" s="138">
        <v>42325</v>
      </c>
    </row>
    <row r="224" spans="1:5" x14ac:dyDescent="0.2">
      <c r="A224" s="51"/>
      <c r="B224" s="10">
        <v>5001</v>
      </c>
      <c r="C224" s="80" t="s">
        <v>180</v>
      </c>
      <c r="D224" s="138">
        <v>12312</v>
      </c>
    </row>
    <row r="225" spans="1:5" x14ac:dyDescent="0.2">
      <c r="A225" s="51"/>
      <c r="B225" s="10">
        <v>506</v>
      </c>
      <c r="C225" s="80" t="s">
        <v>181</v>
      </c>
      <c r="D225" s="138">
        <v>18249</v>
      </c>
    </row>
    <row r="226" spans="1:5" s="14" customFormat="1" x14ac:dyDescent="0.2">
      <c r="A226" s="49"/>
      <c r="B226" s="15">
        <v>55</v>
      </c>
      <c r="C226" s="81" t="s">
        <v>19</v>
      </c>
      <c r="D226" s="137">
        <f>SUM(D227:D234)</f>
        <v>6048</v>
      </c>
      <c r="E226" s="3"/>
    </row>
    <row r="227" spans="1:5" x14ac:dyDescent="0.2">
      <c r="A227" s="51"/>
      <c r="B227" s="10">
        <v>5500</v>
      </c>
      <c r="C227" s="80" t="s">
        <v>20</v>
      </c>
      <c r="D227" s="138">
        <v>2860</v>
      </c>
    </row>
    <row r="228" spans="1:5" x14ac:dyDescent="0.2">
      <c r="A228" s="51"/>
      <c r="B228" s="10">
        <v>5503</v>
      </c>
      <c r="C228" s="80" t="s">
        <v>21</v>
      </c>
      <c r="D228" s="138">
        <v>200</v>
      </c>
    </row>
    <row r="229" spans="1:5" x14ac:dyDescent="0.2">
      <c r="A229" s="51"/>
      <c r="B229" s="10">
        <v>5504</v>
      </c>
      <c r="C229" s="80" t="s">
        <v>22</v>
      </c>
      <c r="D229" s="138">
        <v>500</v>
      </c>
    </row>
    <row r="230" spans="1:5" x14ac:dyDescent="0.2">
      <c r="A230" s="51"/>
      <c r="B230" s="10">
        <v>5511</v>
      </c>
      <c r="C230" s="80" t="s">
        <v>176</v>
      </c>
      <c r="D230" s="138">
        <v>400</v>
      </c>
    </row>
    <row r="231" spans="1:5" x14ac:dyDescent="0.2">
      <c r="A231" s="51"/>
      <c r="B231" s="10">
        <v>5513</v>
      </c>
      <c r="C231" s="80" t="s">
        <v>23</v>
      </c>
      <c r="D231" s="138">
        <v>620</v>
      </c>
    </row>
    <row r="232" spans="1:5" x14ac:dyDescent="0.2">
      <c r="A232" s="51"/>
      <c r="B232" s="10">
        <v>5514</v>
      </c>
      <c r="C232" s="80" t="s">
        <v>177</v>
      </c>
      <c r="D232" s="138">
        <v>468</v>
      </c>
    </row>
    <row r="233" spans="1:5" x14ac:dyDescent="0.2">
      <c r="A233" s="153"/>
      <c r="B233" s="10">
        <v>5515</v>
      </c>
      <c r="C233" s="80" t="s">
        <v>24</v>
      </c>
      <c r="D233" s="138">
        <v>800</v>
      </c>
    </row>
    <row r="234" spans="1:5" x14ac:dyDescent="0.2">
      <c r="A234" s="153"/>
      <c r="B234" s="10">
        <v>5540</v>
      </c>
      <c r="C234" s="80" t="s">
        <v>189</v>
      </c>
      <c r="D234" s="138">
        <v>200</v>
      </c>
    </row>
    <row r="235" spans="1:5" x14ac:dyDescent="0.2">
      <c r="A235" s="49" t="s">
        <v>362</v>
      </c>
      <c r="B235" s="15" t="s">
        <v>359</v>
      </c>
      <c r="C235" s="81"/>
      <c r="D235" s="130">
        <f>SUM(D236+D240)</f>
        <v>6706</v>
      </c>
      <c r="E235" s="3" t="s">
        <v>363</v>
      </c>
    </row>
    <row r="236" spans="1:5" x14ac:dyDescent="0.2">
      <c r="A236" s="49"/>
      <c r="B236" s="15">
        <v>50</v>
      </c>
      <c r="C236" s="81" t="s">
        <v>18</v>
      </c>
      <c r="D236" s="137">
        <f>SUM(D237+D239)</f>
        <v>2926</v>
      </c>
    </row>
    <row r="237" spans="1:5" x14ac:dyDescent="0.2">
      <c r="A237" s="51"/>
      <c r="B237" s="10">
        <v>500</v>
      </c>
      <c r="C237" s="80" t="s">
        <v>174</v>
      </c>
      <c r="D237" s="138">
        <f>SUM(D238)</f>
        <v>2200</v>
      </c>
    </row>
    <row r="238" spans="1:5" x14ac:dyDescent="0.2">
      <c r="A238" s="51"/>
      <c r="B238" s="10">
        <v>5000</v>
      </c>
      <c r="C238" s="101" t="s">
        <v>360</v>
      </c>
      <c r="D238" s="138">
        <v>2200</v>
      </c>
    </row>
    <row r="239" spans="1:5" x14ac:dyDescent="0.2">
      <c r="A239" s="51"/>
      <c r="B239" s="10">
        <v>506</v>
      </c>
      <c r="C239" s="80" t="s">
        <v>181</v>
      </c>
      <c r="D239" s="138">
        <v>726</v>
      </c>
    </row>
    <row r="240" spans="1:5" x14ac:dyDescent="0.2">
      <c r="A240" s="51"/>
      <c r="B240" s="15">
        <v>55</v>
      </c>
      <c r="C240" s="81" t="s">
        <v>19</v>
      </c>
      <c r="D240" s="137">
        <f>SUM(D241)</f>
        <v>3780</v>
      </c>
    </row>
    <row r="241" spans="1:5" x14ac:dyDescent="0.2">
      <c r="A241" s="51"/>
      <c r="B241" s="10">
        <v>5500</v>
      </c>
      <c r="C241" s="80" t="s">
        <v>20</v>
      </c>
      <c r="D241" s="138">
        <v>3780</v>
      </c>
    </row>
    <row r="242" spans="1:5" s="14" customFormat="1" x14ac:dyDescent="0.2">
      <c r="A242" s="49" t="s">
        <v>364</v>
      </c>
      <c r="B242" s="15" t="s">
        <v>142</v>
      </c>
      <c r="C242" s="81"/>
      <c r="D242" s="130">
        <f>SUM(D243+D250+D261+D264)</f>
        <v>934603</v>
      </c>
      <c r="E242" s="3" t="s">
        <v>198</v>
      </c>
    </row>
    <row r="243" spans="1:5" s="14" customFormat="1" x14ac:dyDescent="0.2">
      <c r="A243" s="49"/>
      <c r="B243" s="36">
        <v>50</v>
      </c>
      <c r="C243" s="82" t="s">
        <v>18</v>
      </c>
      <c r="D243" s="141">
        <f>SUM(D244+D248+D249)</f>
        <v>636396</v>
      </c>
      <c r="E243" s="3"/>
    </row>
    <row r="244" spans="1:5" s="14" customFormat="1" x14ac:dyDescent="0.2">
      <c r="A244" s="49"/>
      <c r="B244" s="10">
        <v>500</v>
      </c>
      <c r="C244" s="80" t="s">
        <v>174</v>
      </c>
      <c r="D244" s="138">
        <f>SUM(D245:D247)</f>
        <v>474949</v>
      </c>
      <c r="E244" s="3"/>
    </row>
    <row r="245" spans="1:5" s="14" customFormat="1" x14ac:dyDescent="0.2">
      <c r="A245" s="49"/>
      <c r="B245" s="10">
        <v>5000</v>
      </c>
      <c r="C245" s="101" t="s">
        <v>360</v>
      </c>
      <c r="D245" s="138">
        <v>33600</v>
      </c>
      <c r="E245" s="3"/>
    </row>
    <row r="246" spans="1:5" s="14" customFormat="1" x14ac:dyDescent="0.2">
      <c r="A246" s="49"/>
      <c r="B246" s="10">
        <v>5001</v>
      </c>
      <c r="C246" s="80" t="s">
        <v>180</v>
      </c>
      <c r="D246" s="138">
        <v>380549</v>
      </c>
      <c r="E246" s="3"/>
    </row>
    <row r="247" spans="1:5" s="14" customFormat="1" x14ac:dyDescent="0.2">
      <c r="A247" s="49"/>
      <c r="B247" s="10">
        <v>5002</v>
      </c>
      <c r="C247" s="80" t="s">
        <v>182</v>
      </c>
      <c r="D247" s="138">
        <v>60800</v>
      </c>
      <c r="E247" s="3"/>
    </row>
    <row r="248" spans="1:5" s="14" customFormat="1" x14ac:dyDescent="0.2">
      <c r="A248" s="49"/>
      <c r="B248" s="10">
        <v>5050</v>
      </c>
      <c r="C248" s="80" t="s">
        <v>65</v>
      </c>
      <c r="D248" s="138">
        <v>550</v>
      </c>
      <c r="E248" s="3"/>
    </row>
    <row r="249" spans="1:5" s="14" customFormat="1" x14ac:dyDescent="0.2">
      <c r="A249" s="49"/>
      <c r="B249" s="10">
        <v>506</v>
      </c>
      <c r="C249" s="80" t="s">
        <v>181</v>
      </c>
      <c r="D249" s="138">
        <v>160897</v>
      </c>
      <c r="E249" s="3"/>
    </row>
    <row r="250" spans="1:5" s="14" customFormat="1" x14ac:dyDescent="0.2">
      <c r="A250" s="49"/>
      <c r="B250" s="36">
        <v>55</v>
      </c>
      <c r="C250" s="82" t="s">
        <v>19</v>
      </c>
      <c r="D250" s="141">
        <f>SUM(D251:D260)</f>
        <v>147698</v>
      </c>
      <c r="E250" s="3"/>
    </row>
    <row r="251" spans="1:5" s="14" customFormat="1" x14ac:dyDescent="0.2">
      <c r="A251" s="49"/>
      <c r="B251" s="10">
        <v>5500</v>
      </c>
      <c r="C251" s="80" t="s">
        <v>20</v>
      </c>
      <c r="D251" s="138">
        <v>27640</v>
      </c>
      <c r="E251" s="3"/>
    </row>
    <row r="252" spans="1:5" s="14" customFormat="1" x14ac:dyDescent="0.2">
      <c r="A252" s="49"/>
      <c r="B252" s="10">
        <v>5503</v>
      </c>
      <c r="C252" s="80" t="s">
        <v>21</v>
      </c>
      <c r="D252" s="138">
        <v>800</v>
      </c>
      <c r="E252" s="3"/>
    </row>
    <row r="253" spans="1:5" s="14" customFormat="1" x14ac:dyDescent="0.2">
      <c r="A253" s="49"/>
      <c r="B253" s="10">
        <v>5504</v>
      </c>
      <c r="C253" s="80" t="s">
        <v>22</v>
      </c>
      <c r="D253" s="138">
        <v>4500</v>
      </c>
      <c r="E253" s="3"/>
    </row>
    <row r="254" spans="1:5" s="14" customFormat="1" x14ac:dyDescent="0.2">
      <c r="A254" s="49"/>
      <c r="B254" s="10">
        <v>5511</v>
      </c>
      <c r="C254" s="80" t="s">
        <v>176</v>
      </c>
      <c r="D254" s="138">
        <v>53394</v>
      </c>
      <c r="E254" s="3"/>
    </row>
    <row r="255" spans="1:5" s="14" customFormat="1" x14ac:dyDescent="0.2">
      <c r="A255" s="49"/>
      <c r="B255" s="10">
        <v>5513</v>
      </c>
      <c r="C255" s="80" t="s">
        <v>23</v>
      </c>
      <c r="D255" s="138">
        <v>20325</v>
      </c>
      <c r="E255" s="3"/>
    </row>
    <row r="256" spans="1:5" s="14" customFormat="1" x14ac:dyDescent="0.2">
      <c r="A256" s="49"/>
      <c r="B256" s="10">
        <v>5514</v>
      </c>
      <c r="C256" s="80" t="s">
        <v>177</v>
      </c>
      <c r="D256" s="138">
        <v>21899</v>
      </c>
      <c r="E256" s="3"/>
    </row>
    <row r="257" spans="1:5" s="14" customFormat="1" x14ac:dyDescent="0.2">
      <c r="A257" s="49"/>
      <c r="B257" s="10">
        <v>5515</v>
      </c>
      <c r="C257" s="80" t="s">
        <v>24</v>
      </c>
      <c r="D257" s="138">
        <v>16600</v>
      </c>
      <c r="E257" s="70"/>
    </row>
    <row r="258" spans="1:5" s="14" customFormat="1" x14ac:dyDescent="0.2">
      <c r="A258" s="49"/>
      <c r="B258" s="10">
        <v>5522</v>
      </c>
      <c r="C258" s="80" t="s">
        <v>66</v>
      </c>
      <c r="D258" s="138">
        <v>1800</v>
      </c>
      <c r="E258" s="3"/>
    </row>
    <row r="259" spans="1:5" s="14" customFormat="1" x14ac:dyDescent="0.2">
      <c r="A259" s="49"/>
      <c r="B259" s="10">
        <v>5539</v>
      </c>
      <c r="C259" s="80" t="s">
        <v>192</v>
      </c>
      <c r="D259" s="138">
        <v>540</v>
      </c>
      <c r="E259" s="3"/>
    </row>
    <row r="260" spans="1:5" s="14" customFormat="1" x14ac:dyDescent="0.2">
      <c r="A260" s="49"/>
      <c r="B260" s="10">
        <v>5540</v>
      </c>
      <c r="C260" s="80" t="s">
        <v>189</v>
      </c>
      <c r="D260" s="138">
        <v>200</v>
      </c>
      <c r="E260" s="3"/>
    </row>
    <row r="261" spans="1:5" s="14" customFormat="1" x14ac:dyDescent="0.2">
      <c r="A261" s="49"/>
      <c r="B261" s="36">
        <v>60</v>
      </c>
      <c r="C261" s="82" t="s">
        <v>62</v>
      </c>
      <c r="D261" s="141">
        <f>SUM(D262:D263)</f>
        <v>12959</v>
      </c>
      <c r="E261" s="3"/>
    </row>
    <row r="262" spans="1:5" x14ac:dyDescent="0.2">
      <c r="A262" s="51"/>
      <c r="B262" s="34">
        <v>6010</v>
      </c>
      <c r="C262" s="83" t="s">
        <v>179</v>
      </c>
      <c r="D262" s="142">
        <v>500</v>
      </c>
    </row>
    <row r="263" spans="1:5" x14ac:dyDescent="0.2">
      <c r="A263" s="51"/>
      <c r="B263" s="34">
        <v>6080</v>
      </c>
      <c r="C263" s="83" t="s">
        <v>62</v>
      </c>
      <c r="D263" s="142">
        <v>12459</v>
      </c>
    </row>
    <row r="264" spans="1:5" x14ac:dyDescent="0.2">
      <c r="A264" s="51"/>
      <c r="B264" s="15">
        <v>15</v>
      </c>
      <c r="C264" s="98" t="s">
        <v>211</v>
      </c>
      <c r="D264" s="141">
        <f>SUM(D265)</f>
        <v>137550</v>
      </c>
      <c r="E264" s="3" t="s">
        <v>382</v>
      </c>
    </row>
    <row r="265" spans="1:5" x14ac:dyDescent="0.2">
      <c r="A265" s="51"/>
      <c r="B265" s="10">
        <v>1551</v>
      </c>
      <c r="C265" s="80" t="s">
        <v>190</v>
      </c>
      <c r="D265" s="142">
        <f>SUM(D266)</f>
        <v>137550</v>
      </c>
    </row>
    <row r="266" spans="1:5" x14ac:dyDescent="0.2">
      <c r="A266" s="51"/>
      <c r="B266" s="34"/>
      <c r="C266" s="83" t="s">
        <v>367</v>
      </c>
      <c r="D266" s="142">
        <v>137550</v>
      </c>
    </row>
    <row r="267" spans="1:5" x14ac:dyDescent="0.2">
      <c r="A267" s="49" t="s">
        <v>365</v>
      </c>
      <c r="B267" s="15" t="s">
        <v>366</v>
      </c>
      <c r="C267" s="81"/>
      <c r="D267" s="130">
        <f>SUM(D268+D273)</f>
        <v>83970</v>
      </c>
      <c r="E267" s="3" t="s">
        <v>351</v>
      </c>
    </row>
    <row r="268" spans="1:5" x14ac:dyDescent="0.2">
      <c r="A268" s="49"/>
      <c r="B268" s="36">
        <v>50</v>
      </c>
      <c r="C268" s="82" t="s">
        <v>18</v>
      </c>
      <c r="D268" s="141">
        <f>SUM(D269+D272)</f>
        <v>63729</v>
      </c>
    </row>
    <row r="269" spans="1:5" x14ac:dyDescent="0.2">
      <c r="A269" s="49"/>
      <c r="B269" s="10">
        <v>500</v>
      </c>
      <c r="C269" s="80" t="s">
        <v>174</v>
      </c>
      <c r="D269" s="138">
        <f>SUM(D270:D271)</f>
        <v>47630</v>
      </c>
    </row>
    <row r="270" spans="1:5" x14ac:dyDescent="0.2">
      <c r="A270" s="49"/>
      <c r="B270" s="10">
        <v>5001</v>
      </c>
      <c r="C270" s="80" t="s">
        <v>180</v>
      </c>
      <c r="D270" s="138">
        <v>44880</v>
      </c>
    </row>
    <row r="271" spans="1:5" x14ac:dyDescent="0.2">
      <c r="A271" s="49"/>
      <c r="B271" s="10">
        <v>5002</v>
      </c>
      <c r="C271" s="80" t="s">
        <v>182</v>
      </c>
      <c r="D271" s="138">
        <v>2750</v>
      </c>
    </row>
    <row r="272" spans="1:5" x14ac:dyDescent="0.2">
      <c r="A272" s="49"/>
      <c r="B272" s="10">
        <v>506</v>
      </c>
      <c r="C272" s="80" t="s">
        <v>181</v>
      </c>
      <c r="D272" s="138">
        <v>16099</v>
      </c>
    </row>
    <row r="273" spans="1:6" x14ac:dyDescent="0.2">
      <c r="A273" s="49"/>
      <c r="B273" s="36">
        <v>55</v>
      </c>
      <c r="C273" s="82" t="s">
        <v>19</v>
      </c>
      <c r="D273" s="141">
        <f>SUM(D274:D279)</f>
        <v>20241</v>
      </c>
    </row>
    <row r="274" spans="1:6" x14ac:dyDescent="0.2">
      <c r="A274" s="49"/>
      <c r="B274" s="10">
        <v>5500</v>
      </c>
      <c r="C274" s="80" t="s">
        <v>20</v>
      </c>
      <c r="D274" s="138">
        <v>6404</v>
      </c>
    </row>
    <row r="275" spans="1:6" x14ac:dyDescent="0.2">
      <c r="A275" s="49"/>
      <c r="B275" s="10">
        <v>5504</v>
      </c>
      <c r="C275" s="80" t="s">
        <v>22</v>
      </c>
      <c r="D275" s="138">
        <v>910</v>
      </c>
    </row>
    <row r="276" spans="1:6" x14ac:dyDescent="0.2">
      <c r="A276" s="49"/>
      <c r="B276" s="10">
        <v>5511</v>
      </c>
      <c r="C276" s="80" t="s">
        <v>176</v>
      </c>
      <c r="D276" s="138">
        <v>4900</v>
      </c>
    </row>
    <row r="277" spans="1:6" x14ac:dyDescent="0.2">
      <c r="A277" s="49"/>
      <c r="B277" s="10">
        <v>5513</v>
      </c>
      <c r="C277" s="80" t="s">
        <v>23</v>
      </c>
      <c r="D277" s="138">
        <v>5000</v>
      </c>
    </row>
    <row r="278" spans="1:6" x14ac:dyDescent="0.2">
      <c r="A278" s="49"/>
      <c r="B278" s="10">
        <v>5514</v>
      </c>
      <c r="C278" s="80" t="s">
        <v>177</v>
      </c>
      <c r="D278" s="138">
        <v>2427</v>
      </c>
      <c r="F278" s="70"/>
    </row>
    <row r="279" spans="1:6" x14ac:dyDescent="0.2">
      <c r="A279" s="49"/>
      <c r="B279" s="10">
        <v>5515</v>
      </c>
      <c r="C279" s="80" t="s">
        <v>24</v>
      </c>
      <c r="D279" s="138">
        <v>600</v>
      </c>
    </row>
    <row r="280" spans="1:6" s="14" customFormat="1" x14ac:dyDescent="0.2">
      <c r="A280" s="49" t="s">
        <v>67</v>
      </c>
      <c r="B280" s="17" t="s">
        <v>208</v>
      </c>
      <c r="C280" s="104"/>
      <c r="D280" s="130">
        <f>SUM(D281)</f>
        <v>20000</v>
      </c>
      <c r="E280" s="3" t="s">
        <v>198</v>
      </c>
    </row>
    <row r="281" spans="1:6" s="14" customFormat="1" x14ac:dyDescent="0.2">
      <c r="A281" s="49"/>
      <c r="B281" s="36">
        <v>60</v>
      </c>
      <c r="C281" s="82" t="s">
        <v>62</v>
      </c>
      <c r="D281" s="130">
        <v>20000</v>
      </c>
      <c r="E281" s="3"/>
    </row>
    <row r="282" spans="1:6" s="14" customFormat="1" x14ac:dyDescent="0.2">
      <c r="A282" s="49" t="s">
        <v>371</v>
      </c>
      <c r="B282" s="15" t="s">
        <v>209</v>
      </c>
      <c r="C282" s="81"/>
      <c r="D282" s="130">
        <f>SUM(D283+D286)</f>
        <v>61780</v>
      </c>
      <c r="E282" s="3" t="s">
        <v>198</v>
      </c>
    </row>
    <row r="283" spans="1:6" s="14" customFormat="1" x14ac:dyDescent="0.2">
      <c r="A283" s="49"/>
      <c r="B283" s="35">
        <v>4500</v>
      </c>
      <c r="C283" s="36" t="s">
        <v>99</v>
      </c>
      <c r="D283" s="130">
        <f>SUM(D284:D285)</f>
        <v>26058</v>
      </c>
      <c r="E283" s="3"/>
    </row>
    <row r="284" spans="1:6" s="14" customFormat="1" x14ac:dyDescent="0.2">
      <c r="A284" s="49"/>
      <c r="B284" s="35"/>
      <c r="C284" s="101" t="s">
        <v>185</v>
      </c>
      <c r="D284" s="129">
        <v>4623</v>
      </c>
      <c r="E284" s="70"/>
    </row>
    <row r="285" spans="1:6" s="14" customFormat="1" x14ac:dyDescent="0.2">
      <c r="A285" s="49"/>
      <c r="B285" s="35"/>
      <c r="C285" s="101" t="s">
        <v>186</v>
      </c>
      <c r="D285" s="129">
        <v>21435</v>
      </c>
      <c r="E285" s="3"/>
    </row>
    <row r="286" spans="1:6" s="14" customFormat="1" x14ac:dyDescent="0.2">
      <c r="A286" s="49"/>
      <c r="B286" s="38">
        <v>452</v>
      </c>
      <c r="C286" s="103" t="s">
        <v>100</v>
      </c>
      <c r="D286" s="130">
        <f>SUM(D287:D290)</f>
        <v>35722</v>
      </c>
      <c r="E286" s="3"/>
    </row>
    <row r="287" spans="1:6" x14ac:dyDescent="0.2">
      <c r="A287" s="51"/>
      <c r="B287" s="37"/>
      <c r="C287" s="101" t="s">
        <v>185</v>
      </c>
      <c r="D287" s="129">
        <v>25364</v>
      </c>
    </row>
    <row r="288" spans="1:6" x14ac:dyDescent="0.2">
      <c r="A288" s="51"/>
      <c r="B288" s="37"/>
      <c r="C288" s="101" t="s">
        <v>369</v>
      </c>
      <c r="D288" s="129">
        <v>5584</v>
      </c>
    </row>
    <row r="289" spans="1:5" x14ac:dyDescent="0.2">
      <c r="A289" s="51"/>
      <c r="B289" s="37"/>
      <c r="C289" s="101" t="s">
        <v>187</v>
      </c>
      <c r="D289" s="129">
        <v>300</v>
      </c>
    </row>
    <row r="290" spans="1:5" x14ac:dyDescent="0.2">
      <c r="A290" s="51"/>
      <c r="B290" s="37"/>
      <c r="C290" s="101" t="s">
        <v>368</v>
      </c>
      <c r="D290" s="129">
        <v>4474</v>
      </c>
    </row>
    <row r="291" spans="1:5" x14ac:dyDescent="0.2">
      <c r="A291" s="49" t="s">
        <v>372</v>
      </c>
      <c r="B291" s="15" t="s">
        <v>370</v>
      </c>
      <c r="C291" s="81"/>
      <c r="D291" s="130">
        <f>SUM(D292+D300)</f>
        <v>61103</v>
      </c>
      <c r="E291" s="3" t="s">
        <v>198</v>
      </c>
    </row>
    <row r="292" spans="1:5" x14ac:dyDescent="0.2">
      <c r="A292" s="51"/>
      <c r="B292" s="36">
        <v>50</v>
      </c>
      <c r="C292" s="82" t="s">
        <v>18</v>
      </c>
      <c r="D292" s="130">
        <f>SUM(D293+D298+D299)</f>
        <v>55631</v>
      </c>
    </row>
    <row r="293" spans="1:5" x14ac:dyDescent="0.2">
      <c r="A293" s="51"/>
      <c r="B293" s="10">
        <v>500</v>
      </c>
      <c r="C293" s="80" t="s">
        <v>174</v>
      </c>
      <c r="D293" s="138">
        <f>SUM(D294:D297)</f>
        <v>31548</v>
      </c>
    </row>
    <row r="294" spans="1:5" x14ac:dyDescent="0.2">
      <c r="A294" s="51"/>
      <c r="B294" s="10">
        <v>5000</v>
      </c>
      <c r="C294" s="101" t="s">
        <v>360</v>
      </c>
      <c r="D294" s="129">
        <v>120</v>
      </c>
    </row>
    <row r="295" spans="1:5" x14ac:dyDescent="0.2">
      <c r="A295" s="51"/>
      <c r="B295" s="10">
        <v>5001</v>
      </c>
      <c r="C295" s="80" t="s">
        <v>180</v>
      </c>
      <c r="D295" s="129">
        <v>15413</v>
      </c>
    </row>
    <row r="296" spans="1:5" x14ac:dyDescent="0.2">
      <c r="A296" s="51"/>
      <c r="B296" s="10">
        <v>5002</v>
      </c>
      <c r="C296" s="80" t="s">
        <v>182</v>
      </c>
      <c r="D296" s="129">
        <v>15955</v>
      </c>
    </row>
    <row r="297" spans="1:5" x14ac:dyDescent="0.2">
      <c r="A297" s="51"/>
      <c r="B297" s="10">
        <v>5005</v>
      </c>
      <c r="C297" s="80" t="s">
        <v>210</v>
      </c>
      <c r="D297" s="129">
        <v>60</v>
      </c>
    </row>
    <row r="298" spans="1:5" x14ac:dyDescent="0.2">
      <c r="A298" s="51"/>
      <c r="B298" s="10">
        <v>5050</v>
      </c>
      <c r="C298" s="80" t="s">
        <v>65</v>
      </c>
      <c r="D298" s="129">
        <v>166</v>
      </c>
    </row>
    <row r="299" spans="1:5" x14ac:dyDescent="0.2">
      <c r="A299" s="51"/>
      <c r="B299" s="10">
        <v>506</v>
      </c>
      <c r="C299" s="80" t="s">
        <v>175</v>
      </c>
      <c r="D299" s="129">
        <v>23917</v>
      </c>
    </row>
    <row r="300" spans="1:5" x14ac:dyDescent="0.2">
      <c r="A300" s="51"/>
      <c r="B300" s="15">
        <v>55</v>
      </c>
      <c r="C300" s="81" t="s">
        <v>19</v>
      </c>
      <c r="D300" s="130">
        <f>SUM(D301:D303)</f>
        <v>5472</v>
      </c>
    </row>
    <row r="301" spans="1:5" x14ac:dyDescent="0.2">
      <c r="A301" s="51"/>
      <c r="B301" s="10">
        <v>5500</v>
      </c>
      <c r="C301" s="80" t="s">
        <v>20</v>
      </c>
      <c r="D301" s="129">
        <v>16</v>
      </c>
    </row>
    <row r="302" spans="1:5" x14ac:dyDescent="0.2">
      <c r="A302" s="51"/>
      <c r="B302" s="10">
        <v>5511</v>
      </c>
      <c r="C302" s="80" t="s">
        <v>176</v>
      </c>
      <c r="D302" s="129">
        <v>4870</v>
      </c>
    </row>
    <row r="303" spans="1:5" x14ac:dyDescent="0.2">
      <c r="A303" s="51"/>
      <c r="B303" s="10">
        <v>5514</v>
      </c>
      <c r="C303" s="80" t="s">
        <v>177</v>
      </c>
      <c r="D303" s="129">
        <v>586</v>
      </c>
    </row>
    <row r="304" spans="1:5" s="14" customFormat="1" x14ac:dyDescent="0.2">
      <c r="A304" s="49" t="s">
        <v>116</v>
      </c>
      <c r="B304" s="15" t="s">
        <v>117</v>
      </c>
      <c r="C304" s="81"/>
      <c r="D304" s="143">
        <f>SUM(D305)</f>
        <v>31911</v>
      </c>
      <c r="E304" s="3" t="s">
        <v>198</v>
      </c>
    </row>
    <row r="305" spans="1:7" s="14" customFormat="1" x14ac:dyDescent="0.2">
      <c r="A305" s="49"/>
      <c r="B305" s="15">
        <v>65</v>
      </c>
      <c r="C305" s="81" t="s">
        <v>158</v>
      </c>
      <c r="D305" s="143">
        <f>SUM(D306:D307)</f>
        <v>31911</v>
      </c>
      <c r="E305" s="3"/>
    </row>
    <row r="306" spans="1:7" s="16" customFormat="1" x14ac:dyDescent="0.2">
      <c r="A306" s="71"/>
      <c r="B306" s="37" t="s">
        <v>43</v>
      </c>
      <c r="C306" s="101" t="s">
        <v>68</v>
      </c>
      <c r="D306" s="144">
        <v>30125</v>
      </c>
    </row>
    <row r="307" spans="1:7" ht="13.5" thickBot="1" x14ac:dyDescent="0.25">
      <c r="A307" s="51"/>
      <c r="B307" s="33">
        <v>6502</v>
      </c>
      <c r="C307" s="34" t="s">
        <v>78</v>
      </c>
      <c r="D307" s="155">
        <v>1786</v>
      </c>
    </row>
    <row r="308" spans="1:7" ht="13.5" thickBot="1" x14ac:dyDescent="0.25">
      <c r="A308" s="69" t="s">
        <v>44</v>
      </c>
      <c r="B308" s="7" t="s">
        <v>118</v>
      </c>
      <c r="C308" s="105"/>
      <c r="D308" s="145">
        <f>SUM(D309+D312)</f>
        <v>21560</v>
      </c>
    </row>
    <row r="309" spans="1:7" x14ac:dyDescent="0.2">
      <c r="A309" s="49" t="s">
        <v>292</v>
      </c>
      <c r="B309" s="15" t="s">
        <v>293</v>
      </c>
      <c r="C309" s="76"/>
      <c r="D309" s="136">
        <f>SUM(D310)</f>
        <v>1500</v>
      </c>
      <c r="E309" s="3" t="s">
        <v>324</v>
      </c>
    </row>
    <row r="310" spans="1:7" x14ac:dyDescent="0.2">
      <c r="A310" s="48"/>
      <c r="B310" s="35">
        <v>413</v>
      </c>
      <c r="C310" s="103" t="s">
        <v>98</v>
      </c>
      <c r="D310" s="143">
        <f>SUM(D311)</f>
        <v>1500</v>
      </c>
    </row>
    <row r="311" spans="1:7" x14ac:dyDescent="0.2">
      <c r="A311" s="48"/>
      <c r="B311" s="33">
        <v>4139</v>
      </c>
      <c r="C311" s="101" t="s">
        <v>294</v>
      </c>
      <c r="D311" s="144">
        <v>1500</v>
      </c>
    </row>
    <row r="312" spans="1:7" s="14" customFormat="1" x14ac:dyDescent="0.2">
      <c r="A312" s="49" t="s">
        <v>45</v>
      </c>
      <c r="B312" s="15" t="s">
        <v>119</v>
      </c>
      <c r="C312" s="106"/>
      <c r="D312" s="130">
        <f>SUM(D313+D315+D316+D321)</f>
        <v>20060</v>
      </c>
      <c r="E312" s="3" t="s">
        <v>324</v>
      </c>
    </row>
    <row r="313" spans="1:7" s="14" customFormat="1" x14ac:dyDescent="0.2">
      <c r="A313" s="49"/>
      <c r="B313" s="35">
        <v>4500</v>
      </c>
      <c r="C313" s="36" t="s">
        <v>99</v>
      </c>
      <c r="D313" s="130">
        <f>SUM(D314)</f>
        <v>600</v>
      </c>
      <c r="E313" s="3" t="s">
        <v>351</v>
      </c>
      <c r="G313" s="75"/>
    </row>
    <row r="314" spans="1:7" x14ac:dyDescent="0.2">
      <c r="A314" s="51"/>
      <c r="B314" s="10"/>
      <c r="C314" s="76" t="s">
        <v>558</v>
      </c>
      <c r="D314" s="129">
        <v>600</v>
      </c>
      <c r="E314" s="27"/>
      <c r="F314" s="70"/>
    </row>
    <row r="315" spans="1:7" s="14" customFormat="1" x14ac:dyDescent="0.2">
      <c r="A315" s="49"/>
      <c r="B315" s="38">
        <v>452</v>
      </c>
      <c r="C315" s="103" t="s">
        <v>100</v>
      </c>
      <c r="D315" s="130">
        <v>7</v>
      </c>
      <c r="E315" s="27"/>
    </row>
    <row r="316" spans="1:7" s="14" customFormat="1" x14ac:dyDescent="0.2">
      <c r="A316" s="49"/>
      <c r="B316" s="15">
        <v>50</v>
      </c>
      <c r="C316" s="81" t="s">
        <v>18</v>
      </c>
      <c r="D316" s="130">
        <f>SUM(D317+D320)</f>
        <v>14251</v>
      </c>
      <c r="E316" s="3"/>
    </row>
    <row r="317" spans="1:7" s="14" customFormat="1" x14ac:dyDescent="0.2">
      <c r="A317" s="49"/>
      <c r="B317" s="10">
        <v>500</v>
      </c>
      <c r="C317" s="80" t="s">
        <v>174</v>
      </c>
      <c r="D317" s="138">
        <f>SUM(D318:D319)</f>
        <v>10000</v>
      </c>
      <c r="E317" s="3"/>
    </row>
    <row r="318" spans="1:7" s="14" customFormat="1" x14ac:dyDescent="0.2">
      <c r="A318" s="49"/>
      <c r="B318" s="10">
        <v>5002</v>
      </c>
      <c r="C318" s="80" t="s">
        <v>182</v>
      </c>
      <c r="D318" s="138">
        <v>9000</v>
      </c>
      <c r="E318" s="3"/>
    </row>
    <row r="319" spans="1:7" s="14" customFormat="1" x14ac:dyDescent="0.2">
      <c r="A319" s="49"/>
      <c r="B319" s="10">
        <v>5005</v>
      </c>
      <c r="C319" s="80" t="s">
        <v>210</v>
      </c>
      <c r="D319" s="138">
        <v>1000</v>
      </c>
      <c r="E319" s="3"/>
    </row>
    <row r="320" spans="1:7" s="14" customFormat="1" x14ac:dyDescent="0.2">
      <c r="A320" s="49"/>
      <c r="B320" s="10">
        <v>506</v>
      </c>
      <c r="C320" s="80" t="s">
        <v>175</v>
      </c>
      <c r="D320" s="138">
        <v>4251</v>
      </c>
      <c r="E320" s="3"/>
    </row>
    <row r="321" spans="1:5" s="14" customFormat="1" x14ac:dyDescent="0.2">
      <c r="A321" s="49"/>
      <c r="B321" s="15">
        <v>55</v>
      </c>
      <c r="C321" s="81" t="s">
        <v>19</v>
      </c>
      <c r="D321" s="130">
        <f>SUM(D322:D326)</f>
        <v>5202</v>
      </c>
      <c r="E321" s="3"/>
    </row>
    <row r="322" spans="1:5" x14ac:dyDescent="0.2">
      <c r="A322" s="51"/>
      <c r="B322" s="10">
        <v>5500</v>
      </c>
      <c r="C322" s="80" t="s">
        <v>20</v>
      </c>
      <c r="D322" s="129">
        <v>200</v>
      </c>
    </row>
    <row r="323" spans="1:5" s="14" customFormat="1" x14ac:dyDescent="0.2">
      <c r="A323" s="49"/>
      <c r="B323" s="10">
        <v>5511</v>
      </c>
      <c r="C323" s="80" t="s">
        <v>176</v>
      </c>
      <c r="D323" s="129">
        <v>1547</v>
      </c>
      <c r="E323" s="3"/>
    </row>
    <row r="324" spans="1:5" s="14" customFormat="1" x14ac:dyDescent="0.2">
      <c r="A324" s="49"/>
      <c r="B324" s="10">
        <v>5513</v>
      </c>
      <c r="C324" s="80" t="s">
        <v>23</v>
      </c>
      <c r="D324" s="129">
        <v>2200</v>
      </c>
      <c r="E324" s="3"/>
    </row>
    <row r="325" spans="1:5" s="14" customFormat="1" x14ac:dyDescent="0.2">
      <c r="A325" s="49"/>
      <c r="B325" s="10">
        <v>5514</v>
      </c>
      <c r="C325" s="80" t="s">
        <v>177</v>
      </c>
      <c r="D325" s="129">
        <v>60</v>
      </c>
      <c r="E325" s="3"/>
    </row>
    <row r="326" spans="1:5" s="14" customFormat="1" ht="13.5" thickBot="1" x14ac:dyDescent="0.25">
      <c r="A326" s="49"/>
      <c r="B326" s="10">
        <v>5515</v>
      </c>
      <c r="C326" s="80" t="s">
        <v>24</v>
      </c>
      <c r="D326" s="129">
        <v>1195</v>
      </c>
      <c r="E326" s="3"/>
    </row>
    <row r="327" spans="1:5" ht="13.5" thickBot="1" x14ac:dyDescent="0.25">
      <c r="A327" s="69" t="s">
        <v>46</v>
      </c>
      <c r="B327" s="7" t="s">
        <v>120</v>
      </c>
      <c r="C327" s="105"/>
      <c r="D327" s="145">
        <f>SUM(D328+D333+D348+D355+D364+D367)</f>
        <v>1062095</v>
      </c>
    </row>
    <row r="328" spans="1:5" s="14" customFormat="1" x14ac:dyDescent="0.2">
      <c r="A328" s="72" t="s">
        <v>47</v>
      </c>
      <c r="B328" s="23" t="s">
        <v>143</v>
      </c>
      <c r="C328" s="107"/>
      <c r="D328" s="147">
        <f>SUM(D329+D331)</f>
        <v>5775</v>
      </c>
      <c r="E328" s="3" t="s">
        <v>204</v>
      </c>
    </row>
    <row r="329" spans="1:5" s="14" customFormat="1" x14ac:dyDescent="0.2">
      <c r="A329" s="49"/>
      <c r="B329" s="15">
        <v>55</v>
      </c>
      <c r="C329" s="81" t="s">
        <v>19</v>
      </c>
      <c r="D329" s="130">
        <f>SUM(D330:D330)</f>
        <v>5675</v>
      </c>
      <c r="E329" s="3"/>
    </row>
    <row r="330" spans="1:5" s="14" customFormat="1" x14ac:dyDescent="0.2">
      <c r="A330" s="49"/>
      <c r="B330" s="10">
        <v>5511</v>
      </c>
      <c r="C330" s="80" t="s">
        <v>176</v>
      </c>
      <c r="D330" s="129">
        <v>5675</v>
      </c>
      <c r="E330" s="3"/>
    </row>
    <row r="331" spans="1:5" s="14" customFormat="1" x14ac:dyDescent="0.2">
      <c r="A331" s="49"/>
      <c r="B331" s="36">
        <v>60</v>
      </c>
      <c r="C331" s="82" t="s">
        <v>62</v>
      </c>
      <c r="D331" s="130">
        <f>SUM(D332)</f>
        <v>100</v>
      </c>
      <c r="E331" s="3"/>
    </row>
    <row r="332" spans="1:5" s="14" customFormat="1" x14ac:dyDescent="0.2">
      <c r="A332" s="49"/>
      <c r="B332" s="34">
        <v>6010</v>
      </c>
      <c r="C332" s="83" t="s">
        <v>179</v>
      </c>
      <c r="D332" s="129">
        <v>100</v>
      </c>
      <c r="E332" s="3"/>
    </row>
    <row r="333" spans="1:5" s="14" customFormat="1" x14ac:dyDescent="0.2">
      <c r="A333" s="49" t="s">
        <v>48</v>
      </c>
      <c r="B333" s="15" t="s">
        <v>384</v>
      </c>
      <c r="C333" s="106"/>
      <c r="D333" s="130">
        <f>SUM(D334+D344)</f>
        <v>760906</v>
      </c>
      <c r="E333" s="27"/>
    </row>
    <row r="334" spans="1:5" s="14" customFormat="1" x14ac:dyDescent="0.2">
      <c r="A334" s="49"/>
      <c r="B334" s="15">
        <v>55</v>
      </c>
      <c r="C334" s="81" t="s">
        <v>19</v>
      </c>
      <c r="D334" s="130">
        <f>SUM(D335)</f>
        <v>348593</v>
      </c>
      <c r="E334" s="27" t="s">
        <v>204</v>
      </c>
    </row>
    <row r="335" spans="1:5" x14ac:dyDescent="0.2">
      <c r="A335" s="51"/>
      <c r="B335" s="10">
        <v>5512</v>
      </c>
      <c r="C335" s="80" t="s">
        <v>25</v>
      </c>
      <c r="D335" s="129">
        <f>SUM(D336:D343)</f>
        <v>348593</v>
      </c>
    </row>
    <row r="336" spans="1:5" x14ac:dyDescent="0.2">
      <c r="A336" s="51" t="s">
        <v>373</v>
      </c>
      <c r="B336" s="10"/>
      <c r="C336" s="80" t="s">
        <v>278</v>
      </c>
      <c r="D336" s="148">
        <v>142507</v>
      </c>
      <c r="E336" s="70"/>
    </row>
    <row r="337" spans="1:5" x14ac:dyDescent="0.2">
      <c r="A337" s="51" t="s">
        <v>378</v>
      </c>
      <c r="B337" s="10"/>
      <c r="C337" s="80" t="s">
        <v>279</v>
      </c>
      <c r="D337" s="148">
        <v>65332</v>
      </c>
    </row>
    <row r="338" spans="1:5" x14ac:dyDescent="0.2">
      <c r="A338" s="51" t="s">
        <v>376</v>
      </c>
      <c r="B338" s="10"/>
      <c r="C338" s="80" t="s">
        <v>280</v>
      </c>
      <c r="D338" s="148">
        <v>83554</v>
      </c>
    </row>
    <row r="339" spans="1:5" x14ac:dyDescent="0.2">
      <c r="A339" s="51" t="s">
        <v>375</v>
      </c>
      <c r="B339" s="10"/>
      <c r="C339" s="80" t="s">
        <v>281</v>
      </c>
      <c r="D339" s="148">
        <v>10000</v>
      </c>
    </row>
    <row r="340" spans="1:5" x14ac:dyDescent="0.2">
      <c r="A340" s="51" t="s">
        <v>374</v>
      </c>
      <c r="B340" s="10"/>
      <c r="C340" s="80" t="s">
        <v>282</v>
      </c>
      <c r="D340" s="148">
        <v>23200</v>
      </c>
    </row>
    <row r="341" spans="1:5" x14ac:dyDescent="0.2">
      <c r="A341" s="51" t="s">
        <v>377</v>
      </c>
      <c r="B341" s="10"/>
      <c r="C341" s="80" t="s">
        <v>183</v>
      </c>
      <c r="D341" s="148">
        <v>5000</v>
      </c>
    </row>
    <row r="342" spans="1:5" x14ac:dyDescent="0.2">
      <c r="A342" s="51" t="s">
        <v>380</v>
      </c>
      <c r="B342" s="10"/>
      <c r="C342" s="80" t="s">
        <v>283</v>
      </c>
      <c r="D342" s="148">
        <v>6000</v>
      </c>
    </row>
    <row r="343" spans="1:5" x14ac:dyDescent="0.2">
      <c r="A343" s="51" t="s">
        <v>379</v>
      </c>
      <c r="B343" s="10"/>
      <c r="C343" s="80" t="s">
        <v>295</v>
      </c>
      <c r="D343" s="148">
        <v>13000</v>
      </c>
    </row>
    <row r="344" spans="1:5" x14ac:dyDescent="0.2">
      <c r="A344" s="51"/>
      <c r="B344" s="15">
        <v>15</v>
      </c>
      <c r="C344" s="98" t="s">
        <v>211</v>
      </c>
      <c r="D344" s="130">
        <f>SUM(D345)</f>
        <v>412313</v>
      </c>
      <c r="E344" s="3" t="s">
        <v>382</v>
      </c>
    </row>
    <row r="345" spans="1:5" x14ac:dyDescent="0.2">
      <c r="A345" s="51"/>
      <c r="B345" s="10">
        <v>1551</v>
      </c>
      <c r="C345" s="80" t="s">
        <v>190</v>
      </c>
      <c r="D345" s="129">
        <f>SUM(D346:D347)</f>
        <v>412313</v>
      </c>
    </row>
    <row r="346" spans="1:5" ht="25.5" x14ac:dyDescent="0.2">
      <c r="A346" s="51" t="s">
        <v>390</v>
      </c>
      <c r="B346" s="10"/>
      <c r="C346" s="99" t="s">
        <v>381</v>
      </c>
      <c r="D346" s="129">
        <v>327313</v>
      </c>
    </row>
    <row r="347" spans="1:5" x14ac:dyDescent="0.2">
      <c r="A347" s="51" t="s">
        <v>390</v>
      </c>
      <c r="B347" s="10"/>
      <c r="C347" s="99" t="s">
        <v>387</v>
      </c>
      <c r="D347" s="129">
        <v>85000</v>
      </c>
    </row>
    <row r="348" spans="1:5" x14ac:dyDescent="0.2">
      <c r="A348" s="49" t="s">
        <v>383</v>
      </c>
      <c r="B348" s="15" t="s">
        <v>385</v>
      </c>
      <c r="C348" s="106"/>
      <c r="D348" s="130">
        <f>SUM(D349+D351)</f>
        <v>267688</v>
      </c>
      <c r="E348" s="3" t="s">
        <v>351</v>
      </c>
    </row>
    <row r="349" spans="1:5" x14ac:dyDescent="0.2">
      <c r="A349" s="51"/>
      <c r="B349" s="15">
        <v>55</v>
      </c>
      <c r="C349" s="81" t="s">
        <v>19</v>
      </c>
      <c r="D349" s="130">
        <f>SUM(D350)</f>
        <v>52688</v>
      </c>
    </row>
    <row r="350" spans="1:5" x14ac:dyDescent="0.2">
      <c r="A350" s="51"/>
      <c r="B350" s="10">
        <v>5512</v>
      </c>
      <c r="C350" s="80" t="s">
        <v>25</v>
      </c>
      <c r="D350" s="129">
        <v>52688</v>
      </c>
    </row>
    <row r="351" spans="1:5" x14ac:dyDescent="0.2">
      <c r="A351" s="51"/>
      <c r="B351" s="15">
        <v>15</v>
      </c>
      <c r="C351" s="98" t="s">
        <v>211</v>
      </c>
      <c r="D351" s="130">
        <f>SUM(D352)</f>
        <v>215000</v>
      </c>
    </row>
    <row r="352" spans="1:5" x14ac:dyDescent="0.2">
      <c r="A352" s="51"/>
      <c r="B352" s="10">
        <v>1551</v>
      </c>
      <c r="C352" s="80" t="s">
        <v>190</v>
      </c>
      <c r="D352" s="129">
        <f>SUM(D353:D354)</f>
        <v>215000</v>
      </c>
    </row>
    <row r="353" spans="1:5" x14ac:dyDescent="0.2">
      <c r="A353" s="51" t="s">
        <v>383</v>
      </c>
      <c r="B353" s="10"/>
      <c r="C353" s="80" t="s">
        <v>386</v>
      </c>
      <c r="D353" s="129">
        <v>30000</v>
      </c>
    </row>
    <row r="354" spans="1:5" x14ac:dyDescent="0.2">
      <c r="A354" s="51" t="s">
        <v>389</v>
      </c>
      <c r="B354" s="10"/>
      <c r="C354" s="99" t="s">
        <v>388</v>
      </c>
      <c r="D354" s="129">
        <v>185000</v>
      </c>
    </row>
    <row r="355" spans="1:5" x14ac:dyDescent="0.2">
      <c r="A355" s="49" t="s">
        <v>391</v>
      </c>
      <c r="B355" s="15" t="s">
        <v>236</v>
      </c>
      <c r="C355" s="106"/>
      <c r="D355" s="130">
        <f>SUM(D356+D360)</f>
        <v>18005</v>
      </c>
      <c r="E355" s="27" t="s">
        <v>324</v>
      </c>
    </row>
    <row r="356" spans="1:5" x14ac:dyDescent="0.2">
      <c r="A356" s="49"/>
      <c r="B356" s="15">
        <v>50</v>
      </c>
      <c r="C356" s="81" t="s">
        <v>18</v>
      </c>
      <c r="D356" s="130">
        <f>SUM(D357+D359)</f>
        <v>10700</v>
      </c>
    </row>
    <row r="357" spans="1:5" x14ac:dyDescent="0.2">
      <c r="A357" s="49"/>
      <c r="B357" s="10">
        <v>500</v>
      </c>
      <c r="C357" s="80" t="s">
        <v>174</v>
      </c>
      <c r="D357" s="138">
        <f>SUM(D358)</f>
        <v>7370</v>
      </c>
    </row>
    <row r="358" spans="1:5" x14ac:dyDescent="0.2">
      <c r="A358" s="49"/>
      <c r="B358" s="10">
        <v>5002</v>
      </c>
      <c r="C358" s="80" t="s">
        <v>182</v>
      </c>
      <c r="D358" s="138">
        <v>7370</v>
      </c>
    </row>
    <row r="359" spans="1:5" x14ac:dyDescent="0.2">
      <c r="A359" s="49"/>
      <c r="B359" s="10">
        <v>506</v>
      </c>
      <c r="C359" s="80" t="s">
        <v>175</v>
      </c>
      <c r="D359" s="138">
        <v>3330</v>
      </c>
    </row>
    <row r="360" spans="1:5" x14ac:dyDescent="0.2">
      <c r="A360" s="49"/>
      <c r="B360" s="15">
        <v>55</v>
      </c>
      <c r="C360" s="81" t="s">
        <v>19</v>
      </c>
      <c r="D360" s="130">
        <f>SUM(D361:D363)</f>
        <v>7305</v>
      </c>
    </row>
    <row r="361" spans="1:5" x14ac:dyDescent="0.2">
      <c r="A361" s="51"/>
      <c r="B361" s="10">
        <v>5500</v>
      </c>
      <c r="C361" s="80" t="s">
        <v>20</v>
      </c>
      <c r="D361" s="129">
        <v>500</v>
      </c>
    </row>
    <row r="362" spans="1:5" x14ac:dyDescent="0.2">
      <c r="A362" s="51"/>
      <c r="B362" s="10">
        <v>5511</v>
      </c>
      <c r="C362" s="80" t="s">
        <v>176</v>
      </c>
      <c r="D362" s="129">
        <v>6305</v>
      </c>
    </row>
    <row r="363" spans="1:5" x14ac:dyDescent="0.2">
      <c r="A363" s="51"/>
      <c r="B363" s="10">
        <v>5515</v>
      </c>
      <c r="C363" s="80" t="s">
        <v>24</v>
      </c>
      <c r="D363" s="129">
        <v>500</v>
      </c>
    </row>
    <row r="364" spans="1:5" x14ac:dyDescent="0.2">
      <c r="A364" s="49" t="s">
        <v>393</v>
      </c>
      <c r="B364" s="15" t="s">
        <v>392</v>
      </c>
      <c r="C364" s="106"/>
      <c r="D364" s="130">
        <f>SUM(D365)</f>
        <v>1971</v>
      </c>
      <c r="E364" s="3" t="s">
        <v>204</v>
      </c>
    </row>
    <row r="365" spans="1:5" x14ac:dyDescent="0.2">
      <c r="A365" s="51"/>
      <c r="B365" s="15">
        <v>55</v>
      </c>
      <c r="C365" s="81" t="s">
        <v>19</v>
      </c>
      <c r="D365" s="130">
        <f>SUM(D366)</f>
        <v>1971</v>
      </c>
    </row>
    <row r="366" spans="1:5" x14ac:dyDescent="0.2">
      <c r="A366" s="51"/>
      <c r="B366" s="10">
        <v>5540</v>
      </c>
      <c r="C366" s="80" t="s">
        <v>189</v>
      </c>
      <c r="D366" s="129">
        <v>1971</v>
      </c>
    </row>
    <row r="367" spans="1:5" s="14" customFormat="1" x14ac:dyDescent="0.2">
      <c r="A367" s="49" t="s">
        <v>394</v>
      </c>
      <c r="B367" s="15" t="s">
        <v>121</v>
      </c>
      <c r="C367" s="106"/>
      <c r="D367" s="130">
        <f>SUM(D368)</f>
        <v>7750</v>
      </c>
      <c r="E367" s="3" t="s">
        <v>204</v>
      </c>
    </row>
    <row r="368" spans="1:5" s="14" customFormat="1" x14ac:dyDescent="0.2">
      <c r="A368" s="49"/>
      <c r="B368" s="15">
        <v>55</v>
      </c>
      <c r="C368" s="81" t="s">
        <v>19</v>
      </c>
      <c r="D368" s="130">
        <f>SUM(D369:D371)</f>
        <v>7750</v>
      </c>
      <c r="E368" s="3"/>
    </row>
    <row r="369" spans="1:6" s="14" customFormat="1" x14ac:dyDescent="0.2">
      <c r="A369" s="49"/>
      <c r="B369" s="10">
        <v>5500</v>
      </c>
      <c r="C369" s="80" t="s">
        <v>20</v>
      </c>
      <c r="D369" s="129">
        <v>1000</v>
      </c>
      <c r="E369" s="3"/>
    </row>
    <row r="370" spans="1:6" x14ac:dyDescent="0.2">
      <c r="A370" s="51"/>
      <c r="B370" s="10">
        <v>5502</v>
      </c>
      <c r="C370" s="80" t="s">
        <v>39</v>
      </c>
      <c r="D370" s="129">
        <v>4250</v>
      </c>
    </row>
    <row r="371" spans="1:6" ht="13.5" thickBot="1" x14ac:dyDescent="0.25">
      <c r="A371" s="51"/>
      <c r="B371" s="10">
        <v>5511</v>
      </c>
      <c r="C371" s="80" t="s">
        <v>176</v>
      </c>
      <c r="D371" s="129">
        <v>2500</v>
      </c>
      <c r="E371" s="3" t="s">
        <v>351</v>
      </c>
    </row>
    <row r="372" spans="1:6" ht="13.5" thickBot="1" x14ac:dyDescent="0.25">
      <c r="A372" s="69" t="s">
        <v>49</v>
      </c>
      <c r="B372" s="7" t="s">
        <v>122</v>
      </c>
      <c r="C372" s="105"/>
      <c r="D372" s="145">
        <f>SUM(D373+D378+D391+D403)</f>
        <v>377792</v>
      </c>
    </row>
    <row r="373" spans="1:6" s="14" customFormat="1" x14ac:dyDescent="0.2">
      <c r="A373" s="49" t="s">
        <v>50</v>
      </c>
      <c r="B373" s="15" t="s">
        <v>123</v>
      </c>
      <c r="C373" s="106"/>
      <c r="D373" s="130">
        <f>SUM(D374+D375)</f>
        <v>40435</v>
      </c>
      <c r="E373" s="27" t="s">
        <v>204</v>
      </c>
    </row>
    <row r="374" spans="1:6" s="14" customFormat="1" x14ac:dyDescent="0.2">
      <c r="A374" s="49"/>
      <c r="B374" s="38">
        <v>452</v>
      </c>
      <c r="C374" s="103" t="s">
        <v>100</v>
      </c>
      <c r="D374" s="130">
        <v>6007</v>
      </c>
      <c r="E374" s="3"/>
      <c r="F374" s="43"/>
    </row>
    <row r="375" spans="1:6" s="14" customFormat="1" x14ac:dyDescent="0.2">
      <c r="A375" s="49"/>
      <c r="B375" s="36">
        <v>55</v>
      </c>
      <c r="C375" s="82" t="s">
        <v>19</v>
      </c>
      <c r="D375" s="130">
        <f>SUM(D376:D377)</f>
        <v>34428</v>
      </c>
      <c r="E375" s="3"/>
    </row>
    <row r="376" spans="1:6" s="14" customFormat="1" x14ac:dyDescent="0.2">
      <c r="A376" s="49"/>
      <c r="B376" s="10">
        <v>5512</v>
      </c>
      <c r="C376" s="80" t="s">
        <v>25</v>
      </c>
      <c r="D376" s="129">
        <v>32772</v>
      </c>
      <c r="E376" s="3"/>
    </row>
    <row r="377" spans="1:6" s="14" customFormat="1" x14ac:dyDescent="0.2">
      <c r="A377" s="49"/>
      <c r="B377" s="10">
        <v>5515</v>
      </c>
      <c r="C377" s="80" t="s">
        <v>24</v>
      </c>
      <c r="D377" s="129">
        <v>1656</v>
      </c>
      <c r="E377" s="3"/>
    </row>
    <row r="378" spans="1:6" s="14" customFormat="1" x14ac:dyDescent="0.2">
      <c r="A378" s="49" t="s">
        <v>395</v>
      </c>
      <c r="B378" s="19" t="s">
        <v>396</v>
      </c>
      <c r="C378" s="106"/>
      <c r="D378" s="130">
        <f>SUM(D379+D383)</f>
        <v>137517</v>
      </c>
      <c r="E378" s="27" t="s">
        <v>324</v>
      </c>
    </row>
    <row r="379" spans="1:6" s="14" customFormat="1" x14ac:dyDescent="0.2">
      <c r="A379" s="49"/>
      <c r="B379" s="15">
        <v>50</v>
      </c>
      <c r="C379" s="81" t="s">
        <v>18</v>
      </c>
      <c r="D379" s="130">
        <f>SUM(D380+D382)</f>
        <v>72643</v>
      </c>
      <c r="E379" s="27"/>
    </row>
    <row r="380" spans="1:6" s="14" customFormat="1" x14ac:dyDescent="0.2">
      <c r="A380" s="49"/>
      <c r="B380" s="10">
        <v>500</v>
      </c>
      <c r="C380" s="80" t="s">
        <v>174</v>
      </c>
      <c r="D380" s="129">
        <f>SUM(D381)</f>
        <v>54292</v>
      </c>
      <c r="E380" s="3"/>
    </row>
    <row r="381" spans="1:6" s="14" customFormat="1" x14ac:dyDescent="0.2">
      <c r="A381" s="49"/>
      <c r="B381" s="10">
        <v>5002</v>
      </c>
      <c r="C381" s="80" t="s">
        <v>182</v>
      </c>
      <c r="D381" s="129">
        <v>54292</v>
      </c>
      <c r="E381" s="3"/>
    </row>
    <row r="382" spans="1:6" s="14" customFormat="1" x14ac:dyDescent="0.2">
      <c r="A382" s="49"/>
      <c r="B382" s="10">
        <v>506</v>
      </c>
      <c r="C382" s="80" t="s">
        <v>175</v>
      </c>
      <c r="D382" s="129">
        <v>18351</v>
      </c>
      <c r="E382" s="3"/>
    </row>
    <row r="383" spans="1:6" s="14" customFormat="1" x14ac:dyDescent="0.2">
      <c r="A383" s="49"/>
      <c r="B383" s="15">
        <v>55</v>
      </c>
      <c r="C383" s="81" t="s">
        <v>19</v>
      </c>
      <c r="D383" s="130">
        <f>SUM(D384:D390)</f>
        <v>64874</v>
      </c>
      <c r="E383" s="27"/>
    </row>
    <row r="384" spans="1:6" s="14" customFormat="1" x14ac:dyDescent="0.2">
      <c r="A384" s="49"/>
      <c r="B384" s="10">
        <v>5500</v>
      </c>
      <c r="C384" s="80" t="s">
        <v>20</v>
      </c>
      <c r="D384" s="129">
        <v>1500</v>
      </c>
      <c r="E384" s="3"/>
    </row>
    <row r="385" spans="1:6" s="14" customFormat="1" x14ac:dyDescent="0.2">
      <c r="A385" s="49"/>
      <c r="B385" s="10">
        <v>5511</v>
      </c>
      <c r="C385" s="80" t="s">
        <v>176</v>
      </c>
      <c r="D385" s="129">
        <v>23891</v>
      </c>
      <c r="E385" s="3"/>
    </row>
    <row r="386" spans="1:6" s="14" customFormat="1" x14ac:dyDescent="0.2">
      <c r="A386" s="49"/>
      <c r="B386" s="10">
        <v>5512</v>
      </c>
      <c r="C386" s="80" t="s">
        <v>25</v>
      </c>
      <c r="D386" s="129">
        <v>3176</v>
      </c>
      <c r="E386" s="3"/>
    </row>
    <row r="387" spans="1:6" s="14" customFormat="1" x14ac:dyDescent="0.2">
      <c r="A387" s="49"/>
      <c r="B387" s="10">
        <v>5513</v>
      </c>
      <c r="C387" s="80" t="s">
        <v>23</v>
      </c>
      <c r="D387" s="129">
        <v>20000</v>
      </c>
      <c r="E387" s="3"/>
    </row>
    <row r="388" spans="1:6" s="14" customFormat="1" x14ac:dyDescent="0.2">
      <c r="A388" s="49"/>
      <c r="B388" s="10">
        <v>5515</v>
      </c>
      <c r="C388" s="80" t="s">
        <v>24</v>
      </c>
      <c r="D388" s="129">
        <v>15000</v>
      </c>
      <c r="E388" s="3"/>
    </row>
    <row r="389" spans="1:6" s="14" customFormat="1" x14ac:dyDescent="0.2">
      <c r="A389" s="49"/>
      <c r="B389" s="10">
        <v>5522</v>
      </c>
      <c r="C389" s="80" t="s">
        <v>66</v>
      </c>
      <c r="D389" s="129">
        <v>307</v>
      </c>
      <c r="E389" s="3"/>
    </row>
    <row r="390" spans="1:6" s="14" customFormat="1" x14ac:dyDescent="0.2">
      <c r="A390" s="49"/>
      <c r="B390" s="10">
        <v>5532</v>
      </c>
      <c r="C390" s="80" t="s">
        <v>64</v>
      </c>
      <c r="D390" s="129">
        <v>1000</v>
      </c>
      <c r="E390" s="3"/>
    </row>
    <row r="391" spans="1:6" s="14" customFormat="1" x14ac:dyDescent="0.2">
      <c r="A391" s="49" t="s">
        <v>397</v>
      </c>
      <c r="B391" s="19" t="s">
        <v>398</v>
      </c>
      <c r="C391" s="106"/>
      <c r="D391" s="130">
        <f>SUM(D392+D393+D397)</f>
        <v>41068</v>
      </c>
      <c r="E391" s="3" t="s">
        <v>351</v>
      </c>
    </row>
    <row r="392" spans="1:6" s="14" customFormat="1" x14ac:dyDescent="0.2">
      <c r="A392" s="49"/>
      <c r="B392" s="35">
        <v>4500</v>
      </c>
      <c r="C392" s="36" t="s">
        <v>99</v>
      </c>
      <c r="D392" s="130">
        <v>1000</v>
      </c>
      <c r="E392" s="27"/>
    </row>
    <row r="393" spans="1:6" s="14" customFormat="1" x14ac:dyDescent="0.2">
      <c r="A393" s="49"/>
      <c r="B393" s="15">
        <v>50</v>
      </c>
      <c r="C393" s="81" t="s">
        <v>18</v>
      </c>
      <c r="D393" s="130">
        <f>SUM(D394+D396)</f>
        <v>25720</v>
      </c>
      <c r="E393" s="27"/>
    </row>
    <row r="394" spans="1:6" s="14" customFormat="1" x14ac:dyDescent="0.2">
      <c r="A394" s="49"/>
      <c r="B394" s="10">
        <v>500</v>
      </c>
      <c r="C394" s="80" t="s">
        <v>174</v>
      </c>
      <c r="D394" s="129">
        <f>SUM(D395)</f>
        <v>19223</v>
      </c>
      <c r="E394" s="27"/>
    </row>
    <row r="395" spans="1:6" s="14" customFormat="1" x14ac:dyDescent="0.2">
      <c r="A395" s="49"/>
      <c r="B395" s="10">
        <v>5002</v>
      </c>
      <c r="C395" s="80" t="s">
        <v>182</v>
      </c>
      <c r="D395" s="129">
        <v>19223</v>
      </c>
      <c r="E395" s="27"/>
    </row>
    <row r="396" spans="1:6" s="14" customFormat="1" x14ac:dyDescent="0.2">
      <c r="A396" s="49"/>
      <c r="B396" s="10">
        <v>506</v>
      </c>
      <c r="C396" s="80" t="s">
        <v>175</v>
      </c>
      <c r="D396" s="129">
        <v>6497</v>
      </c>
      <c r="E396" s="27"/>
    </row>
    <row r="397" spans="1:6" s="14" customFormat="1" x14ac:dyDescent="0.2">
      <c r="A397" s="49"/>
      <c r="B397" s="15">
        <v>55</v>
      </c>
      <c r="C397" s="81" t="s">
        <v>19</v>
      </c>
      <c r="D397" s="130">
        <f>SUM(D398:D402)</f>
        <v>14348</v>
      </c>
      <c r="E397" s="27"/>
    </row>
    <row r="398" spans="1:6" s="14" customFormat="1" x14ac:dyDescent="0.2">
      <c r="A398" s="49"/>
      <c r="B398" s="10">
        <v>5511</v>
      </c>
      <c r="C398" s="80" t="s">
        <v>176</v>
      </c>
      <c r="D398" s="129">
        <v>3048</v>
      </c>
      <c r="E398" s="27"/>
    </row>
    <row r="399" spans="1:6" s="14" customFormat="1" x14ac:dyDescent="0.2">
      <c r="A399" s="49"/>
      <c r="B399" s="10">
        <v>5512</v>
      </c>
      <c r="C399" s="80" t="s">
        <v>25</v>
      </c>
      <c r="D399" s="129">
        <v>4800</v>
      </c>
      <c r="E399" s="27"/>
    </row>
    <row r="400" spans="1:6" s="14" customFormat="1" x14ac:dyDescent="0.2">
      <c r="A400" s="49"/>
      <c r="B400" s="10">
        <v>5513</v>
      </c>
      <c r="C400" s="80" t="s">
        <v>23</v>
      </c>
      <c r="D400" s="129">
        <v>4000</v>
      </c>
      <c r="E400" s="27"/>
      <c r="F400" s="43"/>
    </row>
    <row r="401" spans="1:7" s="14" customFormat="1" x14ac:dyDescent="0.2">
      <c r="A401" s="49"/>
      <c r="B401" s="10">
        <v>5515</v>
      </c>
      <c r="C401" s="80" t="s">
        <v>24</v>
      </c>
      <c r="D401" s="129">
        <v>2400</v>
      </c>
      <c r="E401" s="27"/>
      <c r="F401" s="43"/>
    </row>
    <row r="402" spans="1:7" s="14" customFormat="1" x14ac:dyDescent="0.2">
      <c r="A402" s="49"/>
      <c r="B402" s="10">
        <v>5532</v>
      </c>
      <c r="C402" s="80" t="s">
        <v>64</v>
      </c>
      <c r="D402" s="129">
        <v>100</v>
      </c>
      <c r="E402" s="27"/>
      <c r="F402" s="43"/>
    </row>
    <row r="403" spans="1:7" s="14" customFormat="1" x14ac:dyDescent="0.2">
      <c r="A403" s="49" t="s">
        <v>399</v>
      </c>
      <c r="B403" s="15" t="s">
        <v>562</v>
      </c>
      <c r="C403" s="81"/>
      <c r="D403" s="130">
        <f>SUM(D404)</f>
        <v>158772</v>
      </c>
      <c r="E403" s="3" t="s">
        <v>351</v>
      </c>
      <c r="F403" s="43"/>
    </row>
    <row r="404" spans="1:7" s="14" customFormat="1" x14ac:dyDescent="0.2">
      <c r="A404" s="49"/>
      <c r="B404" s="15">
        <v>15</v>
      </c>
      <c r="C404" s="98" t="s">
        <v>211</v>
      </c>
      <c r="D404" s="130">
        <f>SUM(D405)</f>
        <v>158772</v>
      </c>
      <c r="E404" s="27"/>
      <c r="F404" s="43"/>
    </row>
    <row r="405" spans="1:7" s="14" customFormat="1" x14ac:dyDescent="0.2">
      <c r="A405" s="49"/>
      <c r="B405" s="10">
        <v>1551</v>
      </c>
      <c r="C405" s="80" t="s">
        <v>190</v>
      </c>
      <c r="D405" s="129">
        <f>SUM(D406)</f>
        <v>158772</v>
      </c>
      <c r="E405" s="27"/>
      <c r="F405" s="43"/>
    </row>
    <row r="406" spans="1:7" ht="13.5" thickBot="1" x14ac:dyDescent="0.25">
      <c r="A406" s="49"/>
      <c r="B406" s="10"/>
      <c r="C406" s="99" t="s">
        <v>551</v>
      </c>
      <c r="D406" s="129">
        <v>158772</v>
      </c>
    </row>
    <row r="407" spans="1:7" ht="13.5" thickBot="1" x14ac:dyDescent="0.25">
      <c r="A407" s="69" t="s">
        <v>420</v>
      </c>
      <c r="B407" s="7" t="s">
        <v>421</v>
      </c>
      <c r="C407" s="105"/>
      <c r="D407" s="156">
        <f>SUM(D408+D415+D421+D424+D435+D438+D444)</f>
        <v>202453</v>
      </c>
    </row>
    <row r="408" spans="1:7" s="14" customFormat="1" x14ac:dyDescent="0.2">
      <c r="A408" s="72" t="s">
        <v>51</v>
      </c>
      <c r="B408" s="23" t="s">
        <v>124</v>
      </c>
      <c r="C408" s="107"/>
      <c r="D408" s="147">
        <f>SUM(D409)</f>
        <v>48379</v>
      </c>
      <c r="E408" s="27" t="s">
        <v>204</v>
      </c>
    </row>
    <row r="409" spans="1:7" s="14" customFormat="1" x14ac:dyDescent="0.2">
      <c r="A409" s="49"/>
      <c r="B409" s="35">
        <v>4502</v>
      </c>
      <c r="C409" s="36" t="s">
        <v>84</v>
      </c>
      <c r="D409" s="130">
        <f>SUM(D410:D414)</f>
        <v>48379</v>
      </c>
      <c r="E409" s="3"/>
    </row>
    <row r="410" spans="1:7" x14ac:dyDescent="0.2">
      <c r="A410" s="51" t="s">
        <v>407</v>
      </c>
      <c r="B410" s="33"/>
      <c r="C410" s="34" t="s">
        <v>401</v>
      </c>
      <c r="D410" s="129">
        <v>863</v>
      </c>
    </row>
    <row r="411" spans="1:7" x14ac:dyDescent="0.2">
      <c r="A411" s="51" t="s">
        <v>406</v>
      </c>
      <c r="B411" s="33"/>
      <c r="C411" s="34" t="s">
        <v>403</v>
      </c>
      <c r="D411" s="129">
        <v>12435</v>
      </c>
    </row>
    <row r="412" spans="1:7" x14ac:dyDescent="0.2">
      <c r="A412" s="51" t="s">
        <v>409</v>
      </c>
      <c r="B412" s="33"/>
      <c r="C412" s="34" t="s">
        <v>402</v>
      </c>
      <c r="D412" s="129">
        <v>2401</v>
      </c>
    </row>
    <row r="413" spans="1:7" x14ac:dyDescent="0.2">
      <c r="A413" s="51" t="s">
        <v>410</v>
      </c>
      <c r="B413" s="33"/>
      <c r="C413" s="34" t="s">
        <v>404</v>
      </c>
      <c r="D413" s="129">
        <v>17680</v>
      </c>
      <c r="G413" s="157"/>
    </row>
    <row r="414" spans="1:7" x14ac:dyDescent="0.2">
      <c r="A414" s="51" t="s">
        <v>408</v>
      </c>
      <c r="B414" s="33"/>
      <c r="C414" s="34" t="s">
        <v>411</v>
      </c>
      <c r="D414" s="129">
        <v>15000</v>
      </c>
    </row>
    <row r="415" spans="1:7" s="14" customFormat="1" x14ac:dyDescent="0.2">
      <c r="A415" s="49" t="s">
        <v>412</v>
      </c>
      <c r="B415" s="15" t="s">
        <v>125</v>
      </c>
      <c r="C415" s="106"/>
      <c r="D415" s="130">
        <f>SUM(D416+D418)</f>
        <v>86416</v>
      </c>
      <c r="E415" s="27" t="s">
        <v>324</v>
      </c>
    </row>
    <row r="416" spans="1:7" s="14" customFormat="1" x14ac:dyDescent="0.2">
      <c r="A416" s="49"/>
      <c r="B416" s="15">
        <v>55</v>
      </c>
      <c r="C416" s="81" t="s">
        <v>19</v>
      </c>
      <c r="D416" s="130">
        <f>SUM(D417)</f>
        <v>74000</v>
      </c>
      <c r="E416" s="3"/>
    </row>
    <row r="417" spans="1:5" s="16" customFormat="1" x14ac:dyDescent="0.2">
      <c r="A417" s="71"/>
      <c r="B417" s="10">
        <v>5512</v>
      </c>
      <c r="C417" s="80" t="s">
        <v>25</v>
      </c>
      <c r="D417" s="129">
        <v>74000</v>
      </c>
    </row>
    <row r="418" spans="1:5" s="16" customFormat="1" x14ac:dyDescent="0.2">
      <c r="A418" s="51"/>
      <c r="B418" s="15">
        <v>15</v>
      </c>
      <c r="C418" s="98" t="s">
        <v>211</v>
      </c>
      <c r="D418" s="130">
        <f>SUM(D419)</f>
        <v>12416</v>
      </c>
      <c r="E418" s="3" t="s">
        <v>382</v>
      </c>
    </row>
    <row r="419" spans="1:5" s="16" customFormat="1" x14ac:dyDescent="0.2">
      <c r="A419" s="51" t="s">
        <v>413</v>
      </c>
      <c r="B419" s="10">
        <v>1551</v>
      </c>
      <c r="C419" s="80" t="s">
        <v>190</v>
      </c>
      <c r="D419" s="129">
        <f>SUM(D420)</f>
        <v>12416</v>
      </c>
    </row>
    <row r="420" spans="1:5" s="16" customFormat="1" x14ac:dyDescent="0.2">
      <c r="A420" s="71"/>
      <c r="B420" s="10"/>
      <c r="C420" s="101" t="s">
        <v>405</v>
      </c>
      <c r="D420" s="129">
        <v>12416</v>
      </c>
    </row>
    <row r="421" spans="1:5" s="16" customFormat="1" x14ac:dyDescent="0.2">
      <c r="A421" s="49" t="s">
        <v>414</v>
      </c>
      <c r="B421" s="15" t="s">
        <v>415</v>
      </c>
      <c r="C421" s="106"/>
      <c r="D421" s="130">
        <f>SUM(D422)</f>
        <v>4000</v>
      </c>
      <c r="E421" s="3" t="s">
        <v>351</v>
      </c>
    </row>
    <row r="422" spans="1:5" s="16" customFormat="1" x14ac:dyDescent="0.2">
      <c r="A422" s="49"/>
      <c r="B422" s="15">
        <v>55</v>
      </c>
      <c r="C422" s="81" t="s">
        <v>19</v>
      </c>
      <c r="D422" s="130">
        <f>SUM(D423)</f>
        <v>4000</v>
      </c>
    </row>
    <row r="423" spans="1:5" s="16" customFormat="1" x14ac:dyDescent="0.2">
      <c r="A423" s="71"/>
      <c r="B423" s="10">
        <v>5512</v>
      </c>
      <c r="C423" s="80" t="s">
        <v>25</v>
      </c>
      <c r="D423" s="129">
        <v>4000</v>
      </c>
    </row>
    <row r="424" spans="1:5" s="14" customFormat="1" x14ac:dyDescent="0.2">
      <c r="A424" s="49" t="s">
        <v>416</v>
      </c>
      <c r="B424" s="15" t="s">
        <v>144</v>
      </c>
      <c r="C424" s="106"/>
      <c r="D424" s="130">
        <f>SUM(D425+D429)</f>
        <v>30020</v>
      </c>
      <c r="E424" s="27" t="s">
        <v>324</v>
      </c>
    </row>
    <row r="425" spans="1:5" s="14" customFormat="1" x14ac:dyDescent="0.2">
      <c r="A425" s="49"/>
      <c r="B425" s="15">
        <v>50</v>
      </c>
      <c r="C425" s="81" t="s">
        <v>18</v>
      </c>
      <c r="D425" s="130">
        <f>SUM(D426+D428)</f>
        <v>16942</v>
      </c>
      <c r="E425" s="3"/>
    </row>
    <row r="426" spans="1:5" s="14" customFormat="1" x14ac:dyDescent="0.2">
      <c r="A426" s="49"/>
      <c r="B426" s="10">
        <v>500</v>
      </c>
      <c r="C426" s="80" t="s">
        <v>174</v>
      </c>
      <c r="D426" s="129">
        <f>SUM(D427)</f>
        <v>12662</v>
      </c>
      <c r="E426" s="3"/>
    </row>
    <row r="427" spans="1:5" s="14" customFormat="1" x14ac:dyDescent="0.2">
      <c r="A427" s="49"/>
      <c r="B427" s="10">
        <v>5002</v>
      </c>
      <c r="C427" s="80" t="s">
        <v>182</v>
      </c>
      <c r="D427" s="129">
        <v>12662</v>
      </c>
      <c r="E427" s="3"/>
    </row>
    <row r="428" spans="1:5" s="14" customFormat="1" x14ac:dyDescent="0.2">
      <c r="A428" s="49"/>
      <c r="B428" s="10">
        <v>506</v>
      </c>
      <c r="C428" s="80" t="s">
        <v>175</v>
      </c>
      <c r="D428" s="129">
        <v>4280</v>
      </c>
      <c r="E428" s="3"/>
    </row>
    <row r="429" spans="1:5" s="14" customFormat="1" x14ac:dyDescent="0.2">
      <c r="A429" s="49"/>
      <c r="B429" s="15">
        <v>55</v>
      </c>
      <c r="C429" s="81" t="s">
        <v>19</v>
      </c>
      <c r="D429" s="130">
        <f>SUM(D430:D434)</f>
        <v>13078</v>
      </c>
      <c r="E429" s="3"/>
    </row>
    <row r="430" spans="1:5" s="14" customFormat="1" x14ac:dyDescent="0.2">
      <c r="A430" s="49"/>
      <c r="B430" s="10">
        <v>5500</v>
      </c>
      <c r="C430" s="80" t="s">
        <v>20</v>
      </c>
      <c r="D430" s="129">
        <v>150</v>
      </c>
      <c r="E430" s="3"/>
    </row>
    <row r="431" spans="1:5" s="14" customFormat="1" x14ac:dyDescent="0.2">
      <c r="A431" s="49"/>
      <c r="B431" s="10">
        <v>5511</v>
      </c>
      <c r="C431" s="80" t="s">
        <v>176</v>
      </c>
      <c r="D431" s="129">
        <v>3263</v>
      </c>
      <c r="E431" s="3"/>
    </row>
    <row r="432" spans="1:5" s="14" customFormat="1" x14ac:dyDescent="0.2">
      <c r="A432" s="49"/>
      <c r="B432" s="10">
        <v>5514</v>
      </c>
      <c r="C432" s="80" t="s">
        <v>177</v>
      </c>
      <c r="D432" s="129">
        <v>8737</v>
      </c>
      <c r="E432" s="3"/>
    </row>
    <row r="433" spans="1:5" s="14" customFormat="1" x14ac:dyDescent="0.2">
      <c r="A433" s="49"/>
      <c r="B433" s="10">
        <v>5515</v>
      </c>
      <c r="C433" s="80" t="s">
        <v>24</v>
      </c>
      <c r="D433" s="129">
        <v>778</v>
      </c>
      <c r="E433" s="3"/>
    </row>
    <row r="434" spans="1:5" s="14" customFormat="1" x14ac:dyDescent="0.2">
      <c r="A434" s="49"/>
      <c r="B434" s="10">
        <v>5532</v>
      </c>
      <c r="C434" s="80" t="s">
        <v>64</v>
      </c>
      <c r="D434" s="129">
        <v>150</v>
      </c>
      <c r="E434" s="3"/>
    </row>
    <row r="435" spans="1:5" x14ac:dyDescent="0.2">
      <c r="A435" s="49" t="s">
        <v>417</v>
      </c>
      <c r="B435" s="15" t="s">
        <v>145</v>
      </c>
      <c r="C435" s="108"/>
      <c r="D435" s="130">
        <f>SUM(D436)</f>
        <v>8000</v>
      </c>
      <c r="E435" s="27" t="s">
        <v>324</v>
      </c>
    </row>
    <row r="436" spans="1:5" s="14" customFormat="1" x14ac:dyDescent="0.2">
      <c r="A436" s="49"/>
      <c r="B436" s="15">
        <v>55</v>
      </c>
      <c r="C436" s="81" t="s">
        <v>19</v>
      </c>
      <c r="D436" s="130">
        <f>SUM(D437)</f>
        <v>8000</v>
      </c>
      <c r="E436" s="3"/>
    </row>
    <row r="437" spans="1:5" s="14" customFormat="1" x14ac:dyDescent="0.2">
      <c r="A437" s="49"/>
      <c r="B437" s="10">
        <v>5512</v>
      </c>
      <c r="C437" s="80" t="s">
        <v>25</v>
      </c>
      <c r="D437" s="129">
        <v>8000</v>
      </c>
      <c r="E437" s="3"/>
    </row>
    <row r="438" spans="1:5" x14ac:dyDescent="0.2">
      <c r="A438" s="49" t="s">
        <v>418</v>
      </c>
      <c r="B438" s="15" t="s">
        <v>146</v>
      </c>
      <c r="C438" s="108"/>
      <c r="D438" s="130">
        <f>SUM(D439)</f>
        <v>10238</v>
      </c>
      <c r="E438" s="27" t="s">
        <v>324</v>
      </c>
    </row>
    <row r="439" spans="1:5" s="14" customFormat="1" x14ac:dyDescent="0.2">
      <c r="A439" s="49"/>
      <c r="B439" s="15">
        <v>55</v>
      </c>
      <c r="C439" s="81" t="s">
        <v>19</v>
      </c>
      <c r="D439" s="130">
        <f>SUM(D440:D443)</f>
        <v>10238</v>
      </c>
      <c r="E439" s="3"/>
    </row>
    <row r="440" spans="1:5" x14ac:dyDescent="0.2">
      <c r="A440" s="51"/>
      <c r="B440" s="10">
        <v>5500</v>
      </c>
      <c r="C440" s="80" t="s">
        <v>20</v>
      </c>
      <c r="D440" s="129">
        <v>1100</v>
      </c>
    </row>
    <row r="441" spans="1:5" s="14" customFormat="1" x14ac:dyDescent="0.2">
      <c r="A441" s="49"/>
      <c r="B441" s="10">
        <v>5511</v>
      </c>
      <c r="C441" s="80" t="s">
        <v>176</v>
      </c>
      <c r="D441" s="129">
        <v>8838</v>
      </c>
      <c r="E441" s="3"/>
    </row>
    <row r="442" spans="1:5" s="14" customFormat="1" x14ac:dyDescent="0.2">
      <c r="A442" s="49"/>
      <c r="B442" s="10">
        <v>5515</v>
      </c>
      <c r="C442" s="80" t="s">
        <v>24</v>
      </c>
      <c r="D442" s="129">
        <v>200</v>
      </c>
      <c r="E442" s="3"/>
    </row>
    <row r="443" spans="1:5" s="14" customFormat="1" x14ac:dyDescent="0.2">
      <c r="A443" s="49"/>
      <c r="B443" s="10">
        <v>5539</v>
      </c>
      <c r="C443" s="80" t="s">
        <v>192</v>
      </c>
      <c r="D443" s="129">
        <v>100</v>
      </c>
      <c r="E443" s="3"/>
    </row>
    <row r="444" spans="1:5" s="14" customFormat="1" x14ac:dyDescent="0.2">
      <c r="A444" s="49" t="s">
        <v>614</v>
      </c>
      <c r="B444" s="15" t="s">
        <v>419</v>
      </c>
      <c r="C444" s="108"/>
      <c r="D444" s="130">
        <f>SUM(D445)</f>
        <v>15400</v>
      </c>
      <c r="E444" s="3" t="s">
        <v>351</v>
      </c>
    </row>
    <row r="445" spans="1:5" s="14" customFormat="1" x14ac:dyDescent="0.2">
      <c r="A445" s="48"/>
      <c r="B445" s="15">
        <v>55</v>
      </c>
      <c r="C445" s="81" t="s">
        <v>19</v>
      </c>
      <c r="D445" s="130">
        <f>SUM(D446:D446)</f>
        <v>15400</v>
      </c>
      <c r="E445" s="3"/>
    </row>
    <row r="446" spans="1:5" s="14" customFormat="1" ht="13.5" thickBot="1" x14ac:dyDescent="0.25">
      <c r="A446" s="73"/>
      <c r="B446" s="10">
        <v>5511</v>
      </c>
      <c r="C446" s="80" t="s">
        <v>176</v>
      </c>
      <c r="D446" s="146">
        <v>15400</v>
      </c>
      <c r="E446" s="3"/>
    </row>
    <row r="447" spans="1:5" ht="13.5" thickBot="1" x14ac:dyDescent="0.25">
      <c r="A447" s="69" t="s">
        <v>52</v>
      </c>
      <c r="B447" s="7" t="s">
        <v>126</v>
      </c>
      <c r="C447" s="105"/>
      <c r="D447" s="145">
        <f>SUM(D448+D450)</f>
        <v>461083</v>
      </c>
    </row>
    <row r="448" spans="1:5" s="14" customFormat="1" x14ac:dyDescent="0.2">
      <c r="A448" s="49" t="s">
        <v>563</v>
      </c>
      <c r="B448" s="15" t="s">
        <v>422</v>
      </c>
      <c r="C448" s="106"/>
      <c r="D448" s="130">
        <f>SUM(D449)</f>
        <v>5480</v>
      </c>
      <c r="E448" s="3" t="s">
        <v>198</v>
      </c>
    </row>
    <row r="449" spans="1:6" s="14" customFormat="1" x14ac:dyDescent="0.2">
      <c r="A449" s="49"/>
      <c r="B449" s="35">
        <v>4500</v>
      </c>
      <c r="C449" s="36" t="s">
        <v>99</v>
      </c>
      <c r="D449" s="130">
        <v>5480</v>
      </c>
      <c r="E449" s="70"/>
    </row>
    <row r="450" spans="1:6" s="14" customFormat="1" x14ac:dyDescent="0.2">
      <c r="A450" s="49" t="s">
        <v>564</v>
      </c>
      <c r="B450" s="15" t="s">
        <v>299</v>
      </c>
      <c r="C450" s="36"/>
      <c r="D450" s="130">
        <f>SUM(D451)</f>
        <v>455603</v>
      </c>
      <c r="E450" s="3" t="s">
        <v>382</v>
      </c>
    </row>
    <row r="451" spans="1:6" s="14" customFormat="1" x14ac:dyDescent="0.2">
      <c r="A451" s="49"/>
      <c r="B451" s="15">
        <v>15</v>
      </c>
      <c r="C451" s="81" t="s">
        <v>211</v>
      </c>
      <c r="D451" s="130">
        <f>SUM(D452)</f>
        <v>455603</v>
      </c>
      <c r="E451" s="3"/>
    </row>
    <row r="452" spans="1:6" s="14" customFormat="1" x14ac:dyDescent="0.2">
      <c r="A452" s="49"/>
      <c r="B452" s="10">
        <v>1551</v>
      </c>
      <c r="C452" s="80" t="s">
        <v>190</v>
      </c>
      <c r="D452" s="129">
        <f>SUM(D453)</f>
        <v>455603</v>
      </c>
      <c r="E452" s="3"/>
    </row>
    <row r="453" spans="1:6" ht="13.5" thickBot="1" x14ac:dyDescent="0.25">
      <c r="A453" s="51"/>
      <c r="B453" s="33"/>
      <c r="C453" s="34" t="s">
        <v>298</v>
      </c>
      <c r="D453" s="129">
        <v>455603</v>
      </c>
    </row>
    <row r="454" spans="1:6" ht="13.5" thickBot="1" x14ac:dyDescent="0.25">
      <c r="A454" s="69" t="s">
        <v>53</v>
      </c>
      <c r="B454" s="7" t="s">
        <v>127</v>
      </c>
      <c r="C454" s="105"/>
      <c r="D454" s="145">
        <f>SUM(D455+D471+D479+D487+D491+D506+D522+D531+D556+D561+D579+D593+D607+D621+D629+D642+D654+D667+D680+D698+D706+D714+D725+D739+D757+D769+D779)</f>
        <v>1529333</v>
      </c>
    </row>
    <row r="455" spans="1:6" s="14" customFormat="1" x14ac:dyDescent="0.2">
      <c r="A455" s="49" t="s">
        <v>429</v>
      </c>
      <c r="B455" s="15" t="s">
        <v>188</v>
      </c>
      <c r="C455" s="106"/>
      <c r="D455" s="147">
        <f>SUM(D456+D460+D468)</f>
        <v>249802</v>
      </c>
      <c r="E455" s="3" t="s">
        <v>200</v>
      </c>
    </row>
    <row r="456" spans="1:6" s="14" customFormat="1" x14ac:dyDescent="0.2">
      <c r="A456" s="49"/>
      <c r="B456" s="15">
        <v>50</v>
      </c>
      <c r="C456" s="81" t="s">
        <v>18</v>
      </c>
      <c r="D456" s="130">
        <f>SUM(D457+D459)</f>
        <v>85145</v>
      </c>
      <c r="E456" s="3"/>
      <c r="F456" s="75"/>
    </row>
    <row r="457" spans="1:6" s="14" customFormat="1" x14ac:dyDescent="0.2">
      <c r="A457" s="49"/>
      <c r="B457" s="10">
        <v>500</v>
      </c>
      <c r="C457" s="80" t="s">
        <v>174</v>
      </c>
      <c r="D457" s="129">
        <f>SUM(D458)</f>
        <v>63636</v>
      </c>
      <c r="E457" s="3"/>
    </row>
    <row r="458" spans="1:6" s="14" customFormat="1" x14ac:dyDescent="0.2">
      <c r="A458" s="49"/>
      <c r="B458" s="10">
        <v>5002</v>
      </c>
      <c r="C458" s="80" t="s">
        <v>182</v>
      </c>
      <c r="D458" s="129">
        <v>63636</v>
      </c>
      <c r="E458" s="3"/>
    </row>
    <row r="459" spans="1:6" s="14" customFormat="1" x14ac:dyDescent="0.2">
      <c r="A459" s="49"/>
      <c r="B459" s="10">
        <v>506</v>
      </c>
      <c r="C459" s="80" t="s">
        <v>175</v>
      </c>
      <c r="D459" s="129">
        <v>21509</v>
      </c>
      <c r="E459" s="3"/>
    </row>
    <row r="460" spans="1:6" s="14" customFormat="1" x14ac:dyDescent="0.2">
      <c r="A460" s="49"/>
      <c r="B460" s="15">
        <v>55</v>
      </c>
      <c r="C460" s="81" t="s">
        <v>19</v>
      </c>
      <c r="D460" s="130">
        <f>SUM(D461:D467)</f>
        <v>122657</v>
      </c>
      <c r="E460" s="3"/>
      <c r="F460" s="75"/>
    </row>
    <row r="461" spans="1:6" s="14" customFormat="1" x14ac:dyDescent="0.2">
      <c r="A461" s="49"/>
      <c r="B461" s="10">
        <v>5500</v>
      </c>
      <c r="C461" s="80" t="s">
        <v>20</v>
      </c>
      <c r="D461" s="129">
        <v>1531</v>
      </c>
      <c r="E461" s="3"/>
    </row>
    <row r="462" spans="1:6" s="14" customFormat="1" x14ac:dyDescent="0.2">
      <c r="A462" s="49"/>
      <c r="B462" s="10">
        <v>5504</v>
      </c>
      <c r="C462" s="80" t="s">
        <v>22</v>
      </c>
      <c r="D462" s="129">
        <v>700</v>
      </c>
      <c r="E462" s="3"/>
    </row>
    <row r="463" spans="1:6" s="14" customFormat="1" x14ac:dyDescent="0.2">
      <c r="A463" s="49"/>
      <c r="B463" s="10">
        <v>5511</v>
      </c>
      <c r="C463" s="80" t="s">
        <v>176</v>
      </c>
      <c r="D463" s="129">
        <v>113753</v>
      </c>
      <c r="E463" s="3"/>
    </row>
    <row r="464" spans="1:6" s="14" customFormat="1" x14ac:dyDescent="0.2">
      <c r="A464" s="49"/>
      <c r="B464" s="10">
        <v>5513</v>
      </c>
      <c r="C464" s="80" t="s">
        <v>23</v>
      </c>
      <c r="D464" s="129">
        <v>3715</v>
      </c>
      <c r="E464" s="3"/>
    </row>
    <row r="465" spans="1:6" s="14" customFormat="1" x14ac:dyDescent="0.2">
      <c r="A465" s="49"/>
      <c r="B465" s="10">
        <v>5514</v>
      </c>
      <c r="C465" s="80" t="s">
        <v>177</v>
      </c>
      <c r="D465" s="129">
        <v>420</v>
      </c>
      <c r="E465" s="3"/>
    </row>
    <row r="466" spans="1:6" s="14" customFormat="1" x14ac:dyDescent="0.2">
      <c r="A466" s="49"/>
      <c r="B466" s="10">
        <v>5515</v>
      </c>
      <c r="C466" s="80" t="s">
        <v>24</v>
      </c>
      <c r="D466" s="129">
        <v>2342</v>
      </c>
      <c r="E466" s="3"/>
    </row>
    <row r="467" spans="1:6" s="14" customFormat="1" x14ac:dyDescent="0.2">
      <c r="A467" s="49"/>
      <c r="B467" s="10">
        <v>5522</v>
      </c>
      <c r="C467" s="80" t="s">
        <v>66</v>
      </c>
      <c r="D467" s="129">
        <v>196</v>
      </c>
      <c r="E467" s="3"/>
    </row>
    <row r="468" spans="1:6" s="14" customFormat="1" x14ac:dyDescent="0.2">
      <c r="A468" s="49"/>
      <c r="B468" s="15">
        <v>15</v>
      </c>
      <c r="C468" s="81" t="s">
        <v>211</v>
      </c>
      <c r="D468" s="130">
        <f>SUM(D469)</f>
        <v>42000</v>
      </c>
      <c r="E468" s="3" t="s">
        <v>382</v>
      </c>
      <c r="F468" s="75"/>
    </row>
    <row r="469" spans="1:6" s="14" customFormat="1" x14ac:dyDescent="0.2">
      <c r="A469" s="49"/>
      <c r="B469" s="10">
        <v>1551</v>
      </c>
      <c r="C469" s="80" t="s">
        <v>190</v>
      </c>
      <c r="D469" s="129">
        <f>SUM(D470)</f>
        <v>42000</v>
      </c>
      <c r="E469" s="3"/>
    </row>
    <row r="470" spans="1:6" s="14" customFormat="1" x14ac:dyDescent="0.2">
      <c r="A470" s="49"/>
      <c r="B470" s="10"/>
      <c r="C470" s="100" t="s">
        <v>423</v>
      </c>
      <c r="D470" s="129">
        <v>42000</v>
      </c>
      <c r="E470" s="3"/>
    </row>
    <row r="471" spans="1:6" x14ac:dyDescent="0.2">
      <c r="A471" s="49" t="s">
        <v>54</v>
      </c>
      <c r="B471" s="15" t="s">
        <v>147</v>
      </c>
      <c r="C471" s="106"/>
      <c r="D471" s="149">
        <f>SUM(D472)</f>
        <v>77000</v>
      </c>
      <c r="E471" s="27" t="s">
        <v>326</v>
      </c>
    </row>
    <row r="472" spans="1:6" s="14" customFormat="1" x14ac:dyDescent="0.2">
      <c r="A472" s="49"/>
      <c r="B472" s="35">
        <v>4500</v>
      </c>
      <c r="C472" s="36" t="s">
        <v>99</v>
      </c>
      <c r="D472" s="149">
        <f>SUM(D473:D478)</f>
        <v>77000</v>
      </c>
      <c r="E472" s="3"/>
    </row>
    <row r="473" spans="1:6" x14ac:dyDescent="0.2">
      <c r="A473" s="51" t="s">
        <v>430</v>
      </c>
      <c r="B473" s="33"/>
      <c r="C473" s="34" t="s">
        <v>232</v>
      </c>
      <c r="D473" s="148">
        <v>51641</v>
      </c>
    </row>
    <row r="474" spans="1:6" x14ac:dyDescent="0.2">
      <c r="A474" s="51" t="s">
        <v>428</v>
      </c>
      <c r="B474" s="33"/>
      <c r="C474" s="34" t="s">
        <v>427</v>
      </c>
      <c r="D474" s="148">
        <v>5040</v>
      </c>
      <c r="E474" s="70"/>
    </row>
    <row r="475" spans="1:6" x14ac:dyDescent="0.2">
      <c r="A475" s="51" t="s">
        <v>432</v>
      </c>
      <c r="B475" s="33"/>
      <c r="C475" s="34" t="s">
        <v>250</v>
      </c>
      <c r="D475" s="148">
        <v>8900</v>
      </c>
    </row>
    <row r="476" spans="1:6" x14ac:dyDescent="0.2">
      <c r="A476" s="51" t="s">
        <v>431</v>
      </c>
      <c r="B476" s="33"/>
      <c r="C476" s="34" t="s">
        <v>184</v>
      </c>
      <c r="D476" s="148">
        <v>4460</v>
      </c>
      <c r="E476" s="44"/>
    </row>
    <row r="477" spans="1:6" x14ac:dyDescent="0.2">
      <c r="A477" s="51" t="s">
        <v>433</v>
      </c>
      <c r="B477" s="33"/>
      <c r="C477" s="34" t="s">
        <v>273</v>
      </c>
      <c r="D477" s="148">
        <v>1300</v>
      </c>
      <c r="E477" s="44"/>
    </row>
    <row r="478" spans="1:6" x14ac:dyDescent="0.2">
      <c r="A478" s="51" t="s">
        <v>565</v>
      </c>
      <c r="B478" s="33"/>
      <c r="C478" s="34" t="s">
        <v>557</v>
      </c>
      <c r="D478" s="148">
        <v>5659</v>
      </c>
      <c r="E478" s="44"/>
    </row>
    <row r="479" spans="1:6" x14ac:dyDescent="0.2">
      <c r="A479" s="49" t="s">
        <v>434</v>
      </c>
      <c r="B479" s="15" t="s">
        <v>435</v>
      </c>
      <c r="C479" s="34"/>
      <c r="D479" s="149">
        <f>SUM(D480+D482+D484)</f>
        <v>10200</v>
      </c>
      <c r="E479" s="160" t="s">
        <v>351</v>
      </c>
    </row>
    <row r="480" spans="1:6" x14ac:dyDescent="0.2">
      <c r="A480" s="51"/>
      <c r="B480" s="35">
        <v>413</v>
      </c>
      <c r="C480" s="103" t="s">
        <v>98</v>
      </c>
      <c r="D480" s="149">
        <f>SUM(D481)</f>
        <v>3500</v>
      </c>
      <c r="E480" s="44"/>
    </row>
    <row r="481" spans="1:5" x14ac:dyDescent="0.2">
      <c r="A481" s="51"/>
      <c r="B481" s="33">
        <v>4134</v>
      </c>
      <c r="C481" s="101" t="s">
        <v>436</v>
      </c>
      <c r="D481" s="148">
        <v>3500</v>
      </c>
      <c r="E481" s="44"/>
    </row>
    <row r="482" spans="1:5" x14ac:dyDescent="0.2">
      <c r="A482" s="51"/>
      <c r="B482" s="35">
        <v>4500</v>
      </c>
      <c r="C482" s="36" t="s">
        <v>99</v>
      </c>
      <c r="D482" s="149">
        <f>SUM(D483)</f>
        <v>750</v>
      </c>
      <c r="E482" s="44"/>
    </row>
    <row r="483" spans="1:5" x14ac:dyDescent="0.2">
      <c r="A483" s="51"/>
      <c r="B483" s="33"/>
      <c r="C483" s="34" t="s">
        <v>437</v>
      </c>
      <c r="D483" s="148">
        <v>750</v>
      </c>
      <c r="E483" s="44"/>
    </row>
    <row r="484" spans="1:5" x14ac:dyDescent="0.2">
      <c r="A484" s="51"/>
      <c r="B484" s="15">
        <v>55</v>
      </c>
      <c r="C484" s="81" t="s">
        <v>19</v>
      </c>
      <c r="D484" s="149">
        <f>SUM(D485:D486)</f>
        <v>5950</v>
      </c>
      <c r="E484" s="44"/>
    </row>
    <row r="485" spans="1:5" x14ac:dyDescent="0.2">
      <c r="A485" s="51"/>
      <c r="B485" s="10">
        <v>5513</v>
      </c>
      <c r="C485" s="80" t="s">
        <v>438</v>
      </c>
      <c r="D485" s="148">
        <v>2000</v>
      </c>
      <c r="E485" s="44"/>
    </row>
    <row r="486" spans="1:5" x14ac:dyDescent="0.2">
      <c r="A486" s="51"/>
      <c r="B486" s="10">
        <v>5525</v>
      </c>
      <c r="C486" s="80" t="s">
        <v>40</v>
      </c>
      <c r="D486" s="148">
        <v>3950</v>
      </c>
      <c r="E486" s="44"/>
    </row>
    <row r="487" spans="1:5" x14ac:dyDescent="0.2">
      <c r="A487" s="49" t="s">
        <v>425</v>
      </c>
      <c r="B487" s="15" t="s">
        <v>424</v>
      </c>
      <c r="C487" s="34"/>
      <c r="D487" s="149">
        <f>SUM(D488)</f>
        <v>20000</v>
      </c>
      <c r="E487" s="3" t="s">
        <v>204</v>
      </c>
    </row>
    <row r="488" spans="1:5" x14ac:dyDescent="0.2">
      <c r="A488" s="51"/>
      <c r="B488" s="15">
        <v>15</v>
      </c>
      <c r="C488" s="81" t="s">
        <v>211</v>
      </c>
      <c r="D488" s="149">
        <f>SUM(D489)</f>
        <v>20000</v>
      </c>
      <c r="E488" s="44"/>
    </row>
    <row r="489" spans="1:5" x14ac:dyDescent="0.2">
      <c r="A489" s="51"/>
      <c r="B489" s="10">
        <v>1556</v>
      </c>
      <c r="C489" s="100" t="s">
        <v>426</v>
      </c>
      <c r="D489" s="148">
        <v>20000</v>
      </c>
      <c r="E489" s="44"/>
    </row>
    <row r="490" spans="1:5" x14ac:dyDescent="0.2">
      <c r="A490" s="51"/>
      <c r="B490" s="10"/>
      <c r="C490" s="100" t="s">
        <v>456</v>
      </c>
      <c r="D490" s="148">
        <v>20000</v>
      </c>
      <c r="E490" s="44"/>
    </row>
    <row r="491" spans="1:5" s="14" customFormat="1" x14ac:dyDescent="0.2">
      <c r="A491" s="49" t="s">
        <v>566</v>
      </c>
      <c r="B491" s="15" t="s">
        <v>148</v>
      </c>
      <c r="C491" s="106"/>
      <c r="D491" s="130">
        <f>SUM(D492+D496+D504)</f>
        <v>20326</v>
      </c>
      <c r="E491" s="27" t="s">
        <v>324</v>
      </c>
    </row>
    <row r="492" spans="1:5" s="14" customFormat="1" x14ac:dyDescent="0.2">
      <c r="A492" s="49"/>
      <c r="B492" s="15">
        <v>50</v>
      </c>
      <c r="C492" s="81" t="s">
        <v>18</v>
      </c>
      <c r="D492" s="130">
        <f>SUM(D493+D495)</f>
        <v>12444</v>
      </c>
      <c r="E492" s="3"/>
    </row>
    <row r="493" spans="1:5" s="14" customFormat="1" x14ac:dyDescent="0.2">
      <c r="A493" s="49"/>
      <c r="B493" s="10">
        <v>500</v>
      </c>
      <c r="C493" s="80" t="s">
        <v>174</v>
      </c>
      <c r="D493" s="129">
        <f>SUM(D494)</f>
        <v>9300</v>
      </c>
      <c r="E493" s="3"/>
    </row>
    <row r="494" spans="1:5" s="14" customFormat="1" x14ac:dyDescent="0.2">
      <c r="A494" s="49"/>
      <c r="B494" s="10">
        <v>5002</v>
      </c>
      <c r="C494" s="80" t="s">
        <v>182</v>
      </c>
      <c r="D494" s="129">
        <v>9300</v>
      </c>
      <c r="E494" s="3"/>
    </row>
    <row r="495" spans="1:5" s="14" customFormat="1" x14ac:dyDescent="0.2">
      <c r="A495" s="49"/>
      <c r="B495" s="10">
        <v>506</v>
      </c>
      <c r="C495" s="80" t="s">
        <v>175</v>
      </c>
      <c r="D495" s="129">
        <v>3144</v>
      </c>
      <c r="E495" s="3"/>
    </row>
    <row r="496" spans="1:5" s="14" customFormat="1" x14ac:dyDescent="0.2">
      <c r="A496" s="49"/>
      <c r="B496" s="15">
        <v>55</v>
      </c>
      <c r="C496" s="81" t="s">
        <v>19</v>
      </c>
      <c r="D496" s="130">
        <f>SUM(D497:D503)</f>
        <v>7832</v>
      </c>
      <c r="E496" s="3"/>
    </row>
    <row r="497" spans="1:5" s="14" customFormat="1" x14ac:dyDescent="0.2">
      <c r="A497" s="49"/>
      <c r="B497" s="10">
        <v>5500</v>
      </c>
      <c r="C497" s="80" t="s">
        <v>20</v>
      </c>
      <c r="D497" s="129">
        <v>1000</v>
      </c>
      <c r="E497" s="3"/>
    </row>
    <row r="498" spans="1:5" s="14" customFormat="1" x14ac:dyDescent="0.2">
      <c r="A498" s="49"/>
      <c r="B498" s="10">
        <v>5511</v>
      </c>
      <c r="C498" s="80" t="s">
        <v>176</v>
      </c>
      <c r="D498" s="129">
        <v>2300</v>
      </c>
      <c r="E498" s="3"/>
    </row>
    <row r="499" spans="1:5" s="14" customFormat="1" x14ac:dyDescent="0.2">
      <c r="A499" s="49"/>
      <c r="B499" s="10">
        <v>5512</v>
      </c>
      <c r="C499" s="80" t="s">
        <v>25</v>
      </c>
      <c r="D499" s="129">
        <v>200</v>
      </c>
      <c r="E499" s="3"/>
    </row>
    <row r="500" spans="1:5" s="14" customFormat="1" x14ac:dyDescent="0.2">
      <c r="A500" s="49"/>
      <c r="B500" s="10">
        <v>5513</v>
      </c>
      <c r="C500" s="80" t="s">
        <v>23</v>
      </c>
      <c r="D500" s="129">
        <v>3032</v>
      </c>
      <c r="E500" s="3"/>
    </row>
    <row r="501" spans="1:5" s="14" customFormat="1" x14ac:dyDescent="0.2">
      <c r="A501" s="49"/>
      <c r="B501" s="10">
        <v>5515</v>
      </c>
      <c r="C501" s="80" t="s">
        <v>24</v>
      </c>
      <c r="D501" s="129">
        <v>1000</v>
      </c>
      <c r="E501" s="3"/>
    </row>
    <row r="502" spans="1:5" s="14" customFormat="1" x14ac:dyDescent="0.2">
      <c r="A502" s="49"/>
      <c r="B502" s="10">
        <v>5522</v>
      </c>
      <c r="C502" s="80" t="s">
        <v>66</v>
      </c>
      <c r="D502" s="129">
        <v>200</v>
      </c>
      <c r="E502" s="3"/>
    </row>
    <row r="503" spans="1:5" s="14" customFormat="1" x14ac:dyDescent="0.2">
      <c r="A503" s="49"/>
      <c r="B503" s="10">
        <v>5532</v>
      </c>
      <c r="C503" s="80" t="s">
        <v>64</v>
      </c>
      <c r="D503" s="129">
        <v>100</v>
      </c>
      <c r="E503" s="3"/>
    </row>
    <row r="504" spans="1:5" s="14" customFormat="1" x14ac:dyDescent="0.2">
      <c r="A504" s="49"/>
      <c r="B504" s="36">
        <v>60</v>
      </c>
      <c r="C504" s="82" t="s">
        <v>62</v>
      </c>
      <c r="D504" s="130">
        <f>SUM(D505)</f>
        <v>50</v>
      </c>
      <c r="E504" s="3"/>
    </row>
    <row r="505" spans="1:5" s="14" customFormat="1" x14ac:dyDescent="0.2">
      <c r="A505" s="49"/>
      <c r="B505" s="34">
        <v>6010</v>
      </c>
      <c r="C505" s="83" t="s">
        <v>179</v>
      </c>
      <c r="D505" s="129">
        <v>50</v>
      </c>
      <c r="E505" s="3"/>
    </row>
    <row r="506" spans="1:5" s="14" customFormat="1" x14ac:dyDescent="0.2">
      <c r="A506" s="49" t="s">
        <v>567</v>
      </c>
      <c r="B506" s="17" t="s">
        <v>0</v>
      </c>
      <c r="C506" s="110"/>
      <c r="D506" s="130">
        <f>SUM(D507+D508+D512)</f>
        <v>85977</v>
      </c>
      <c r="E506" s="3" t="s">
        <v>200</v>
      </c>
    </row>
    <row r="507" spans="1:5" s="14" customFormat="1" x14ac:dyDescent="0.2">
      <c r="A507" s="49"/>
      <c r="B507" s="38">
        <v>452</v>
      </c>
      <c r="C507" s="103" t="s">
        <v>100</v>
      </c>
      <c r="D507" s="130">
        <v>150</v>
      </c>
      <c r="E507" s="3"/>
    </row>
    <row r="508" spans="1:5" s="14" customFormat="1" x14ac:dyDescent="0.2">
      <c r="A508" s="49"/>
      <c r="B508" s="15">
        <v>50</v>
      </c>
      <c r="C508" s="81" t="s">
        <v>18</v>
      </c>
      <c r="D508" s="130">
        <f>SUM(D509+D511)</f>
        <v>58067</v>
      </c>
      <c r="E508" s="3"/>
    </row>
    <row r="509" spans="1:5" s="14" customFormat="1" x14ac:dyDescent="0.2">
      <c r="A509" s="49"/>
      <c r="B509" s="10">
        <v>500</v>
      </c>
      <c r="C509" s="80" t="s">
        <v>174</v>
      </c>
      <c r="D509" s="129">
        <f>SUM(D510)</f>
        <v>43398</v>
      </c>
      <c r="E509" s="3"/>
    </row>
    <row r="510" spans="1:5" s="14" customFormat="1" x14ac:dyDescent="0.2">
      <c r="A510" s="49"/>
      <c r="B510" s="10">
        <v>5002</v>
      </c>
      <c r="C510" s="80" t="s">
        <v>182</v>
      </c>
      <c r="D510" s="129">
        <v>43398</v>
      </c>
      <c r="E510" s="3"/>
    </row>
    <row r="511" spans="1:5" s="14" customFormat="1" x14ac:dyDescent="0.2">
      <c r="A511" s="49"/>
      <c r="B511" s="10">
        <v>506</v>
      </c>
      <c r="C511" s="80" t="s">
        <v>175</v>
      </c>
      <c r="D511" s="129">
        <v>14669</v>
      </c>
      <c r="E511" s="3"/>
    </row>
    <row r="512" spans="1:5" s="14" customFormat="1" x14ac:dyDescent="0.2">
      <c r="A512" s="49"/>
      <c r="B512" s="15">
        <v>55</v>
      </c>
      <c r="C512" s="81" t="s">
        <v>19</v>
      </c>
      <c r="D512" s="130">
        <f>SUM(D513:D521)</f>
        <v>27760</v>
      </c>
      <c r="E512" s="3"/>
    </row>
    <row r="513" spans="1:5" s="14" customFormat="1" x14ac:dyDescent="0.2">
      <c r="A513" s="49"/>
      <c r="B513" s="10">
        <v>5500</v>
      </c>
      <c r="C513" s="80" t="s">
        <v>20</v>
      </c>
      <c r="D513" s="129">
        <v>1921</v>
      </c>
      <c r="E513" s="3"/>
    </row>
    <row r="514" spans="1:5" s="14" customFormat="1" x14ac:dyDescent="0.2">
      <c r="A514" s="49"/>
      <c r="B514" s="10">
        <v>5503</v>
      </c>
      <c r="C514" s="80" t="s">
        <v>21</v>
      </c>
      <c r="D514" s="129">
        <v>350</v>
      </c>
      <c r="E514" s="3"/>
    </row>
    <row r="515" spans="1:5" s="14" customFormat="1" x14ac:dyDescent="0.2">
      <c r="A515" s="49"/>
      <c r="B515" s="10">
        <v>5504</v>
      </c>
      <c r="C515" s="80" t="s">
        <v>22</v>
      </c>
      <c r="D515" s="129">
        <v>350</v>
      </c>
      <c r="E515" s="3"/>
    </row>
    <row r="516" spans="1:5" s="14" customFormat="1" x14ac:dyDescent="0.2">
      <c r="A516" s="49"/>
      <c r="B516" s="10">
        <v>5511</v>
      </c>
      <c r="C516" s="80" t="s">
        <v>176</v>
      </c>
      <c r="D516" s="129">
        <v>17620</v>
      </c>
      <c r="E516" s="3"/>
    </row>
    <row r="517" spans="1:5" s="14" customFormat="1" x14ac:dyDescent="0.2">
      <c r="A517" s="49"/>
      <c r="B517" s="10">
        <v>5513</v>
      </c>
      <c r="C517" s="80" t="s">
        <v>23</v>
      </c>
      <c r="D517" s="129">
        <v>300</v>
      </c>
      <c r="E517" s="3"/>
    </row>
    <row r="518" spans="1:5" s="14" customFormat="1" x14ac:dyDescent="0.2">
      <c r="A518" s="49"/>
      <c r="B518" s="10">
        <v>5514</v>
      </c>
      <c r="C518" s="80" t="s">
        <v>177</v>
      </c>
      <c r="D518" s="129">
        <v>575</v>
      </c>
      <c r="E518" s="3"/>
    </row>
    <row r="519" spans="1:5" s="14" customFormat="1" x14ac:dyDescent="0.2">
      <c r="A519" s="49"/>
      <c r="B519" s="10">
        <v>5515</v>
      </c>
      <c r="C519" s="80" t="s">
        <v>24</v>
      </c>
      <c r="D519" s="129">
        <v>1500</v>
      </c>
      <c r="E519" s="3"/>
    </row>
    <row r="520" spans="1:5" s="14" customFormat="1" x14ac:dyDescent="0.2">
      <c r="A520" s="49"/>
      <c r="B520" s="10">
        <v>5522</v>
      </c>
      <c r="C520" s="80" t="s">
        <v>66</v>
      </c>
      <c r="D520" s="129">
        <v>30</v>
      </c>
      <c r="E520" s="3"/>
    </row>
    <row r="521" spans="1:5" s="14" customFormat="1" x14ac:dyDescent="0.2">
      <c r="A521" s="49"/>
      <c r="B521" s="10">
        <v>5525</v>
      </c>
      <c r="C521" s="80" t="s">
        <v>40</v>
      </c>
      <c r="D521" s="129">
        <v>5114</v>
      </c>
      <c r="E521" s="3"/>
    </row>
    <row r="522" spans="1:5" s="14" customFormat="1" x14ac:dyDescent="0.2">
      <c r="A522" s="49" t="s">
        <v>615</v>
      </c>
      <c r="B522" s="17" t="s">
        <v>263</v>
      </c>
      <c r="C522" s="110"/>
      <c r="D522" s="130">
        <f>SUM(D523+D528)</f>
        <v>2878</v>
      </c>
      <c r="E522" s="3" t="s">
        <v>200</v>
      </c>
    </row>
    <row r="523" spans="1:5" s="14" customFormat="1" x14ac:dyDescent="0.2">
      <c r="A523" s="49"/>
      <c r="B523" s="15">
        <v>50</v>
      </c>
      <c r="C523" s="98" t="s">
        <v>18</v>
      </c>
      <c r="D523" s="130">
        <f>SUM(D524+D527)</f>
        <v>1927</v>
      </c>
      <c r="E523" s="3"/>
    </row>
    <row r="524" spans="1:5" s="14" customFormat="1" x14ac:dyDescent="0.2">
      <c r="A524" s="49"/>
      <c r="B524" s="10">
        <v>500</v>
      </c>
      <c r="C524" s="100" t="s">
        <v>174</v>
      </c>
      <c r="D524" s="129">
        <f>SUM(D525:D526)</f>
        <v>1456</v>
      </c>
      <c r="E524" s="3"/>
    </row>
    <row r="525" spans="1:5" s="14" customFormat="1" x14ac:dyDescent="0.2">
      <c r="A525" s="49"/>
      <c r="B525" s="10">
        <v>5002</v>
      </c>
      <c r="C525" s="100" t="s">
        <v>182</v>
      </c>
      <c r="D525" s="129">
        <v>161</v>
      </c>
      <c r="E525" s="3"/>
    </row>
    <row r="526" spans="1:5" s="14" customFormat="1" x14ac:dyDescent="0.2">
      <c r="A526" s="49"/>
      <c r="B526" s="10">
        <v>5005</v>
      </c>
      <c r="C526" s="80" t="s">
        <v>210</v>
      </c>
      <c r="D526" s="129">
        <v>1295</v>
      </c>
      <c r="E526" s="3"/>
    </row>
    <row r="527" spans="1:5" s="14" customFormat="1" x14ac:dyDescent="0.2">
      <c r="A527" s="49"/>
      <c r="B527" s="10">
        <v>506</v>
      </c>
      <c r="C527" s="100" t="s">
        <v>175</v>
      </c>
      <c r="D527" s="129">
        <v>471</v>
      </c>
      <c r="E527" s="3"/>
    </row>
    <row r="528" spans="1:5" s="14" customFormat="1" x14ac:dyDescent="0.2">
      <c r="A528" s="49"/>
      <c r="B528" s="15">
        <v>55</v>
      </c>
      <c r="C528" s="81" t="s">
        <v>19</v>
      </c>
      <c r="D528" s="150">
        <f>SUM(D529)</f>
        <v>951</v>
      </c>
      <c r="E528" s="3"/>
    </row>
    <row r="529" spans="1:6" s="14" customFormat="1" x14ac:dyDescent="0.2">
      <c r="A529" s="49"/>
      <c r="B529" s="10">
        <v>5525</v>
      </c>
      <c r="C529" s="80" t="s">
        <v>40</v>
      </c>
      <c r="D529" s="151">
        <v>951</v>
      </c>
      <c r="E529" s="3"/>
    </row>
    <row r="530" spans="1:6" s="14" customFormat="1" ht="25.5" x14ac:dyDescent="0.2">
      <c r="A530" s="51" t="s">
        <v>568</v>
      </c>
      <c r="B530" s="10" t="s">
        <v>296</v>
      </c>
      <c r="C530" s="100" t="s">
        <v>297</v>
      </c>
      <c r="D530" s="151">
        <f>SUM(D523+D528)</f>
        <v>2878</v>
      </c>
      <c r="E530" s="3"/>
    </row>
    <row r="531" spans="1:6" s="14" customFormat="1" x14ac:dyDescent="0.2">
      <c r="A531" s="49" t="s">
        <v>444</v>
      </c>
      <c r="B531" s="15" t="s">
        <v>150</v>
      </c>
      <c r="C531" s="106"/>
      <c r="D531" s="149">
        <f>SUM(D532)</f>
        <v>35000</v>
      </c>
      <c r="E531" s="27" t="s">
        <v>326</v>
      </c>
      <c r="F531" s="43"/>
    </row>
    <row r="532" spans="1:6" s="14" customFormat="1" x14ac:dyDescent="0.2">
      <c r="A532" s="49"/>
      <c r="B532" s="35">
        <v>4500</v>
      </c>
      <c r="C532" s="36" t="s">
        <v>99</v>
      </c>
      <c r="D532" s="149">
        <f>SUM(D533:D555)</f>
        <v>35000</v>
      </c>
      <c r="E532" s="158"/>
    </row>
    <row r="533" spans="1:6" x14ac:dyDescent="0.2">
      <c r="A533" s="51"/>
      <c r="B533" s="33"/>
      <c r="C533" s="34" t="s">
        <v>443</v>
      </c>
      <c r="D533" s="148">
        <v>680</v>
      </c>
      <c r="E533" s="158"/>
    </row>
    <row r="534" spans="1:6" s="14" customFormat="1" x14ac:dyDescent="0.2">
      <c r="A534" s="49"/>
      <c r="B534" s="35"/>
      <c r="C534" s="34" t="s">
        <v>439</v>
      </c>
      <c r="D534" s="148">
        <v>420</v>
      </c>
      <c r="E534" s="158"/>
    </row>
    <row r="535" spans="1:6" x14ac:dyDescent="0.2">
      <c r="A535" s="51"/>
      <c r="B535" s="33"/>
      <c r="C535" s="34" t="s">
        <v>259</v>
      </c>
      <c r="D535" s="148">
        <v>16000</v>
      </c>
    </row>
    <row r="536" spans="1:6" x14ac:dyDescent="0.2">
      <c r="A536" s="51"/>
      <c r="B536" s="33"/>
      <c r="C536" s="34" t="s">
        <v>306</v>
      </c>
      <c r="D536" s="148">
        <v>500</v>
      </c>
    </row>
    <row r="537" spans="1:6" x14ac:dyDescent="0.2">
      <c r="A537" s="51"/>
      <c r="B537" s="33"/>
      <c r="C537" s="34" t="s">
        <v>256</v>
      </c>
      <c r="D537" s="148">
        <v>705</v>
      </c>
    </row>
    <row r="538" spans="1:6" x14ac:dyDescent="0.2">
      <c r="A538" s="51"/>
      <c r="B538" s="33"/>
      <c r="C538" s="34" t="s">
        <v>270</v>
      </c>
      <c r="D538" s="148">
        <v>500</v>
      </c>
    </row>
    <row r="539" spans="1:6" x14ac:dyDescent="0.2">
      <c r="A539" s="51"/>
      <c r="B539" s="33"/>
      <c r="C539" s="34" t="s">
        <v>271</v>
      </c>
      <c r="D539" s="148">
        <v>400</v>
      </c>
    </row>
    <row r="540" spans="1:6" x14ac:dyDescent="0.2">
      <c r="A540" s="51"/>
      <c r="B540" s="33"/>
      <c r="C540" s="34" t="s">
        <v>440</v>
      </c>
      <c r="D540" s="148">
        <v>200</v>
      </c>
      <c r="E540" s="70"/>
    </row>
    <row r="541" spans="1:6" x14ac:dyDescent="0.2">
      <c r="A541" s="51"/>
      <c r="B541" s="33"/>
      <c r="C541" s="34" t="s">
        <v>253</v>
      </c>
      <c r="D541" s="148">
        <v>600</v>
      </c>
    </row>
    <row r="542" spans="1:6" x14ac:dyDescent="0.2">
      <c r="A542" s="51"/>
      <c r="B542" s="33"/>
      <c r="C542" s="34" t="s">
        <v>257</v>
      </c>
      <c r="D542" s="148">
        <v>2460</v>
      </c>
    </row>
    <row r="543" spans="1:6" x14ac:dyDescent="0.2">
      <c r="A543" s="51"/>
      <c r="B543" s="33"/>
      <c r="C543" s="34" t="s">
        <v>251</v>
      </c>
      <c r="D543" s="148">
        <v>345</v>
      </c>
    </row>
    <row r="544" spans="1:6" x14ac:dyDescent="0.2">
      <c r="A544" s="51"/>
      <c r="B544" s="33"/>
      <c r="C544" s="34" t="s">
        <v>305</v>
      </c>
      <c r="D544" s="148">
        <v>300</v>
      </c>
    </row>
    <row r="545" spans="1:5" x14ac:dyDescent="0.2">
      <c r="A545" s="51"/>
      <c r="B545" s="33"/>
      <c r="C545" s="34" t="s">
        <v>258</v>
      </c>
      <c r="D545" s="148">
        <v>1700</v>
      </c>
    </row>
    <row r="546" spans="1:5" x14ac:dyDescent="0.2">
      <c r="A546" s="51"/>
      <c r="B546" s="33"/>
      <c r="C546" s="34" t="s">
        <v>254</v>
      </c>
      <c r="D546" s="148">
        <v>288</v>
      </c>
    </row>
    <row r="547" spans="1:5" x14ac:dyDescent="0.2">
      <c r="A547" s="51"/>
      <c r="B547" s="33"/>
      <c r="C547" s="34" t="s">
        <v>252</v>
      </c>
      <c r="D547" s="148">
        <v>400</v>
      </c>
    </row>
    <row r="548" spans="1:5" x14ac:dyDescent="0.2">
      <c r="A548" s="51"/>
      <c r="B548" s="33"/>
      <c r="C548" s="34" t="s">
        <v>255</v>
      </c>
      <c r="D548" s="148">
        <v>100</v>
      </c>
    </row>
    <row r="549" spans="1:5" x14ac:dyDescent="0.2">
      <c r="A549" s="51"/>
      <c r="B549" s="33"/>
      <c r="C549" s="34" t="s">
        <v>441</v>
      </c>
      <c r="D549" s="148">
        <v>100</v>
      </c>
    </row>
    <row r="550" spans="1:5" x14ac:dyDescent="0.2">
      <c r="A550" s="51"/>
      <c r="B550" s="33"/>
      <c r="C550" s="34" t="s">
        <v>272</v>
      </c>
      <c r="D550" s="148">
        <v>207</v>
      </c>
    </row>
    <row r="551" spans="1:5" x14ac:dyDescent="0.2">
      <c r="A551" s="51"/>
      <c r="B551" s="33"/>
      <c r="C551" s="34" t="s">
        <v>442</v>
      </c>
      <c r="D551" s="148">
        <v>400</v>
      </c>
    </row>
    <row r="552" spans="1:5" x14ac:dyDescent="0.2">
      <c r="A552" s="51"/>
      <c r="B552" s="33"/>
      <c r="C552" s="34" t="s">
        <v>309</v>
      </c>
      <c r="D552" s="148">
        <v>200</v>
      </c>
    </row>
    <row r="553" spans="1:5" x14ac:dyDescent="0.2">
      <c r="A553" s="51"/>
      <c r="B553" s="33"/>
      <c r="C553" s="34" t="s">
        <v>249</v>
      </c>
      <c r="D553" s="148">
        <v>600</v>
      </c>
    </row>
    <row r="554" spans="1:5" x14ac:dyDescent="0.2">
      <c r="A554" s="51"/>
      <c r="B554" s="33"/>
      <c r="C554" s="34" t="s">
        <v>269</v>
      </c>
      <c r="D554" s="148">
        <v>730</v>
      </c>
    </row>
    <row r="555" spans="1:5" x14ac:dyDescent="0.2">
      <c r="A555" s="51"/>
      <c r="B555" s="33"/>
      <c r="C555" s="34" t="s">
        <v>557</v>
      </c>
      <c r="D555" s="148">
        <v>7165</v>
      </c>
    </row>
    <row r="556" spans="1:5" x14ac:dyDescent="0.2">
      <c r="A556" s="49" t="s">
        <v>445</v>
      </c>
      <c r="B556" s="15" t="s">
        <v>446</v>
      </c>
      <c r="C556" s="106"/>
      <c r="D556" s="149">
        <f>SUM(D557)</f>
        <v>6350</v>
      </c>
      <c r="E556" s="3" t="s">
        <v>351</v>
      </c>
    </row>
    <row r="557" spans="1:5" x14ac:dyDescent="0.2">
      <c r="A557" s="51"/>
      <c r="B557" s="35">
        <v>4500</v>
      </c>
      <c r="C557" s="36" t="s">
        <v>99</v>
      </c>
      <c r="D557" s="149">
        <f>SUM(D558:D560)</f>
        <v>6350</v>
      </c>
    </row>
    <row r="558" spans="1:5" x14ac:dyDescent="0.2">
      <c r="A558" s="51"/>
      <c r="B558" s="33"/>
      <c r="C558" s="34" t="s">
        <v>447</v>
      </c>
      <c r="D558" s="148">
        <v>2550</v>
      </c>
    </row>
    <row r="559" spans="1:5" x14ac:dyDescent="0.2">
      <c r="A559" s="51"/>
      <c r="B559" s="33"/>
      <c r="C559" s="34" t="s">
        <v>253</v>
      </c>
      <c r="D559" s="148">
        <v>800</v>
      </c>
    </row>
    <row r="560" spans="1:5" x14ac:dyDescent="0.2">
      <c r="A560" s="51"/>
      <c r="B560" s="33"/>
      <c r="C560" s="34" t="s">
        <v>448</v>
      </c>
      <c r="D560" s="148">
        <v>3000</v>
      </c>
    </row>
    <row r="561" spans="1:5" s="14" customFormat="1" x14ac:dyDescent="0.2">
      <c r="A561" s="49" t="s">
        <v>569</v>
      </c>
      <c r="B561" s="15" t="s">
        <v>151</v>
      </c>
      <c r="C561" s="106"/>
      <c r="D561" s="130">
        <f>SUM(D562+D567)</f>
        <v>213909</v>
      </c>
      <c r="E561" s="3" t="s">
        <v>199</v>
      </c>
    </row>
    <row r="562" spans="1:5" s="14" customFormat="1" x14ac:dyDescent="0.2">
      <c r="A562" s="49"/>
      <c r="B562" s="15">
        <v>50</v>
      </c>
      <c r="C562" s="81" t="s">
        <v>18</v>
      </c>
      <c r="D562" s="130">
        <f>SUM(D563+D566)</f>
        <v>144629</v>
      </c>
      <c r="E562" s="3"/>
    </row>
    <row r="563" spans="1:5" s="14" customFormat="1" x14ac:dyDescent="0.2">
      <c r="A563" s="49"/>
      <c r="B563" s="10">
        <v>500</v>
      </c>
      <c r="C563" s="80" t="s">
        <v>174</v>
      </c>
      <c r="D563" s="129">
        <f>SUM(D564:D565)</f>
        <v>108093</v>
      </c>
      <c r="E563" s="3"/>
    </row>
    <row r="564" spans="1:5" s="14" customFormat="1" x14ac:dyDescent="0.2">
      <c r="A564" s="49"/>
      <c r="B564" s="10">
        <v>5002</v>
      </c>
      <c r="C564" s="80" t="s">
        <v>182</v>
      </c>
      <c r="D564" s="129">
        <v>107643</v>
      </c>
      <c r="E564" s="3"/>
    </row>
    <row r="565" spans="1:5" s="14" customFormat="1" x14ac:dyDescent="0.2">
      <c r="A565" s="49"/>
      <c r="B565" s="10">
        <v>5005</v>
      </c>
      <c r="C565" s="80" t="s">
        <v>210</v>
      </c>
      <c r="D565" s="129">
        <v>450</v>
      </c>
      <c r="E565" s="3"/>
    </row>
    <row r="566" spans="1:5" s="14" customFormat="1" x14ac:dyDescent="0.2">
      <c r="A566" s="49"/>
      <c r="B566" s="10">
        <v>506</v>
      </c>
      <c r="C566" s="80" t="s">
        <v>175</v>
      </c>
      <c r="D566" s="129">
        <v>36536</v>
      </c>
      <c r="E566" s="3"/>
    </row>
    <row r="567" spans="1:5" s="14" customFormat="1" x14ac:dyDescent="0.2">
      <c r="A567" s="49"/>
      <c r="B567" s="15">
        <v>55</v>
      </c>
      <c r="C567" s="81" t="s">
        <v>19</v>
      </c>
      <c r="D567" s="130">
        <f>SUM(D568:D578)</f>
        <v>69280</v>
      </c>
      <c r="E567" s="3"/>
    </row>
    <row r="568" spans="1:5" s="14" customFormat="1" x14ac:dyDescent="0.2">
      <c r="A568" s="49"/>
      <c r="B568" s="10">
        <v>5500</v>
      </c>
      <c r="C568" s="80" t="s">
        <v>20</v>
      </c>
      <c r="D568" s="129">
        <v>10029</v>
      </c>
      <c r="E568" s="3"/>
    </row>
    <row r="569" spans="1:5" s="14" customFormat="1" x14ac:dyDescent="0.2">
      <c r="A569" s="49"/>
      <c r="B569" s="10">
        <v>5503</v>
      </c>
      <c r="C569" s="80" t="s">
        <v>21</v>
      </c>
      <c r="D569" s="129">
        <v>280</v>
      </c>
      <c r="E569" s="3"/>
    </row>
    <row r="570" spans="1:5" s="14" customFormat="1" x14ac:dyDescent="0.2">
      <c r="A570" s="49"/>
      <c r="B570" s="10">
        <v>5504</v>
      </c>
      <c r="C570" s="80" t="s">
        <v>22</v>
      </c>
      <c r="D570" s="129">
        <v>1800</v>
      </c>
      <c r="E570" s="3"/>
    </row>
    <row r="571" spans="1:5" s="14" customFormat="1" x14ac:dyDescent="0.2">
      <c r="A571" s="49"/>
      <c r="B571" s="10">
        <v>5511</v>
      </c>
      <c r="C571" s="80" t="s">
        <v>176</v>
      </c>
      <c r="D571" s="129">
        <v>20898</v>
      </c>
      <c r="E571" s="3"/>
    </row>
    <row r="572" spans="1:5" s="14" customFormat="1" x14ac:dyDescent="0.2">
      <c r="A572" s="49"/>
      <c r="B572" s="10">
        <v>5513</v>
      </c>
      <c r="C572" s="80" t="s">
        <v>23</v>
      </c>
      <c r="D572" s="129">
        <v>1480</v>
      </c>
      <c r="E572" s="3"/>
    </row>
    <row r="573" spans="1:5" s="14" customFormat="1" x14ac:dyDescent="0.2">
      <c r="A573" s="49"/>
      <c r="B573" s="10">
        <v>5514</v>
      </c>
      <c r="C573" s="80" t="s">
        <v>177</v>
      </c>
      <c r="D573" s="129">
        <v>8982</v>
      </c>
      <c r="E573" s="3"/>
    </row>
    <row r="574" spans="1:5" s="14" customFormat="1" x14ac:dyDescent="0.2">
      <c r="A574" s="49"/>
      <c r="B574" s="10">
        <v>5515</v>
      </c>
      <c r="C574" s="80" t="s">
        <v>24</v>
      </c>
      <c r="D574" s="129">
        <v>450</v>
      </c>
      <c r="E574" s="3"/>
    </row>
    <row r="575" spans="1:5" s="14" customFormat="1" x14ac:dyDescent="0.2">
      <c r="A575" s="49"/>
      <c r="B575" s="10">
        <v>5522</v>
      </c>
      <c r="C575" s="80" t="s">
        <v>66</v>
      </c>
      <c r="D575" s="129">
        <v>20</v>
      </c>
      <c r="E575" s="3"/>
    </row>
    <row r="576" spans="1:5" s="14" customFormat="1" x14ac:dyDescent="0.2">
      <c r="A576" s="49"/>
      <c r="B576" s="10">
        <v>5523</v>
      </c>
      <c r="C576" s="80" t="s">
        <v>27</v>
      </c>
      <c r="D576" s="129">
        <v>24411</v>
      </c>
      <c r="E576" s="3"/>
    </row>
    <row r="577" spans="1:5" s="14" customFormat="1" x14ac:dyDescent="0.2">
      <c r="A577" s="49"/>
      <c r="B577" s="10">
        <v>5525</v>
      </c>
      <c r="C577" s="80" t="s">
        <v>40</v>
      </c>
      <c r="D577" s="129">
        <v>550</v>
      </c>
      <c r="E577" s="3"/>
    </row>
    <row r="578" spans="1:5" x14ac:dyDescent="0.2">
      <c r="A578" s="51"/>
      <c r="B578" s="10">
        <v>5540</v>
      </c>
      <c r="C578" s="80" t="s">
        <v>189</v>
      </c>
      <c r="D578" s="129">
        <v>380</v>
      </c>
    </row>
    <row r="579" spans="1:5" x14ac:dyDescent="0.2">
      <c r="A579" s="49" t="s">
        <v>570</v>
      </c>
      <c r="B579" s="15" t="s">
        <v>449</v>
      </c>
      <c r="C579" s="106"/>
      <c r="D579" s="130">
        <f>SUM(D580+D585)</f>
        <v>24942</v>
      </c>
      <c r="E579" s="3" t="s">
        <v>199</v>
      </c>
    </row>
    <row r="580" spans="1:5" x14ac:dyDescent="0.2">
      <c r="A580" s="49"/>
      <c r="B580" s="15">
        <v>50</v>
      </c>
      <c r="C580" s="81" t="s">
        <v>18</v>
      </c>
      <c r="D580" s="130">
        <f>SUM(D581+D584)</f>
        <v>16577</v>
      </c>
    </row>
    <row r="581" spans="1:5" x14ac:dyDescent="0.2">
      <c r="A581" s="49"/>
      <c r="B581" s="10">
        <v>500</v>
      </c>
      <c r="C581" s="80" t="s">
        <v>174</v>
      </c>
      <c r="D581" s="129">
        <f>SUM(D582:D583)</f>
        <v>12389</v>
      </c>
    </row>
    <row r="582" spans="1:5" x14ac:dyDescent="0.2">
      <c r="A582" s="49"/>
      <c r="B582" s="10">
        <v>5002</v>
      </c>
      <c r="C582" s="80" t="s">
        <v>182</v>
      </c>
      <c r="D582" s="129">
        <v>12264</v>
      </c>
      <c r="E582" s="70"/>
    </row>
    <row r="583" spans="1:5" x14ac:dyDescent="0.2">
      <c r="A583" s="49"/>
      <c r="B583" s="10">
        <v>5005</v>
      </c>
      <c r="C583" s="80" t="s">
        <v>210</v>
      </c>
      <c r="D583" s="129">
        <v>125</v>
      </c>
    </row>
    <row r="584" spans="1:5" x14ac:dyDescent="0.2">
      <c r="A584" s="49"/>
      <c r="B584" s="10">
        <v>506</v>
      </c>
      <c r="C584" s="80" t="s">
        <v>175</v>
      </c>
      <c r="D584" s="129">
        <v>4188</v>
      </c>
    </row>
    <row r="585" spans="1:5" x14ac:dyDescent="0.2">
      <c r="A585" s="49"/>
      <c r="B585" s="15">
        <v>55</v>
      </c>
      <c r="C585" s="81" t="s">
        <v>19</v>
      </c>
      <c r="D585" s="130">
        <f>SUM(D586:D592)</f>
        <v>8365</v>
      </c>
    </row>
    <row r="586" spans="1:5" x14ac:dyDescent="0.2">
      <c r="A586" s="49"/>
      <c r="B586" s="10">
        <v>5500</v>
      </c>
      <c r="C586" s="80" t="s">
        <v>20</v>
      </c>
      <c r="D586" s="129">
        <v>855</v>
      </c>
    </row>
    <row r="587" spans="1:5" x14ac:dyDescent="0.2">
      <c r="A587" s="49"/>
      <c r="B587" s="10">
        <v>5504</v>
      </c>
      <c r="C587" s="80" t="s">
        <v>22</v>
      </c>
      <c r="D587" s="129">
        <v>350</v>
      </c>
    </row>
    <row r="588" spans="1:5" x14ac:dyDescent="0.2">
      <c r="A588" s="49"/>
      <c r="B588" s="10">
        <v>5511</v>
      </c>
      <c r="C588" s="80" t="s">
        <v>176</v>
      </c>
      <c r="D588" s="129">
        <v>1500</v>
      </c>
    </row>
    <row r="589" spans="1:5" x14ac:dyDescent="0.2">
      <c r="A589" s="49"/>
      <c r="B589" s="10">
        <v>5513</v>
      </c>
      <c r="C589" s="80" t="s">
        <v>23</v>
      </c>
      <c r="D589" s="129">
        <v>250</v>
      </c>
    </row>
    <row r="590" spans="1:5" x14ac:dyDescent="0.2">
      <c r="A590" s="49"/>
      <c r="B590" s="10">
        <v>5514</v>
      </c>
      <c r="C590" s="80" t="s">
        <v>177</v>
      </c>
      <c r="D590" s="129">
        <v>700</v>
      </c>
    </row>
    <row r="591" spans="1:5" x14ac:dyDescent="0.2">
      <c r="A591" s="49"/>
      <c r="B591" s="10">
        <v>5515</v>
      </c>
      <c r="C591" s="80" t="s">
        <v>24</v>
      </c>
      <c r="D591" s="129">
        <v>500</v>
      </c>
    </row>
    <row r="592" spans="1:5" x14ac:dyDescent="0.2">
      <c r="A592" s="49"/>
      <c r="B592" s="10">
        <v>5523</v>
      </c>
      <c r="C592" s="80" t="s">
        <v>27</v>
      </c>
      <c r="D592" s="129">
        <v>4210</v>
      </c>
    </row>
    <row r="593" spans="1:5" x14ac:dyDescent="0.2">
      <c r="A593" s="49" t="s">
        <v>571</v>
      </c>
      <c r="B593" s="15" t="s">
        <v>450</v>
      </c>
      <c r="C593" s="106"/>
      <c r="D593" s="130">
        <f>SUM(D594+D598)</f>
        <v>21365</v>
      </c>
      <c r="E593" s="3" t="s">
        <v>199</v>
      </c>
    </row>
    <row r="594" spans="1:5" x14ac:dyDescent="0.2">
      <c r="A594" s="49"/>
      <c r="B594" s="15">
        <v>50</v>
      </c>
      <c r="C594" s="81" t="s">
        <v>18</v>
      </c>
      <c r="D594" s="130">
        <f>SUM(D595+D597)</f>
        <v>12698</v>
      </c>
    </row>
    <row r="595" spans="1:5" x14ac:dyDescent="0.2">
      <c r="A595" s="49"/>
      <c r="B595" s="10">
        <v>500</v>
      </c>
      <c r="C595" s="80" t="s">
        <v>174</v>
      </c>
      <c r="D595" s="129">
        <f>SUM(D596:D596)</f>
        <v>9490</v>
      </c>
    </row>
    <row r="596" spans="1:5" x14ac:dyDescent="0.2">
      <c r="A596" s="49"/>
      <c r="B596" s="10">
        <v>5002</v>
      </c>
      <c r="C596" s="80" t="s">
        <v>182</v>
      </c>
      <c r="D596" s="129">
        <v>9490</v>
      </c>
      <c r="E596" s="70"/>
    </row>
    <row r="597" spans="1:5" x14ac:dyDescent="0.2">
      <c r="A597" s="49"/>
      <c r="B597" s="10">
        <v>506</v>
      </c>
      <c r="C597" s="80" t="s">
        <v>175</v>
      </c>
      <c r="D597" s="129">
        <v>3208</v>
      </c>
    </row>
    <row r="598" spans="1:5" x14ac:dyDescent="0.2">
      <c r="A598" s="49"/>
      <c r="B598" s="15">
        <v>55</v>
      </c>
      <c r="C598" s="81" t="s">
        <v>19</v>
      </c>
      <c r="D598" s="130">
        <f>SUM(D599:D606)</f>
        <v>8667</v>
      </c>
    </row>
    <row r="599" spans="1:5" x14ac:dyDescent="0.2">
      <c r="A599" s="49"/>
      <c r="B599" s="10">
        <v>5500</v>
      </c>
      <c r="C599" s="80" t="s">
        <v>20</v>
      </c>
      <c r="D599" s="129">
        <v>1000</v>
      </c>
    </row>
    <row r="600" spans="1:5" x14ac:dyDescent="0.2">
      <c r="A600" s="49"/>
      <c r="B600" s="10">
        <v>5504</v>
      </c>
      <c r="C600" s="80" t="s">
        <v>22</v>
      </c>
      <c r="D600" s="129">
        <v>250</v>
      </c>
    </row>
    <row r="601" spans="1:5" x14ac:dyDescent="0.2">
      <c r="A601" s="49"/>
      <c r="B601" s="10">
        <v>5511</v>
      </c>
      <c r="C601" s="80" t="s">
        <v>176</v>
      </c>
      <c r="D601" s="129">
        <v>1500</v>
      </c>
    </row>
    <row r="602" spans="1:5" x14ac:dyDescent="0.2">
      <c r="A602" s="49"/>
      <c r="B602" s="10">
        <v>5513</v>
      </c>
      <c r="C602" s="80" t="s">
        <v>23</v>
      </c>
      <c r="D602" s="129">
        <v>250</v>
      </c>
    </row>
    <row r="603" spans="1:5" x14ac:dyDescent="0.2">
      <c r="A603" s="49"/>
      <c r="B603" s="10">
        <v>5514</v>
      </c>
      <c r="C603" s="80" t="s">
        <v>177</v>
      </c>
      <c r="D603" s="129">
        <v>1000</v>
      </c>
    </row>
    <row r="604" spans="1:5" x14ac:dyDescent="0.2">
      <c r="A604" s="49"/>
      <c r="B604" s="10">
        <v>5515</v>
      </c>
      <c r="C604" s="80" t="s">
        <v>24</v>
      </c>
      <c r="D604" s="129">
        <v>300</v>
      </c>
    </row>
    <row r="605" spans="1:5" x14ac:dyDescent="0.2">
      <c r="A605" s="49"/>
      <c r="B605" s="10">
        <v>5522</v>
      </c>
      <c r="C605" s="80" t="s">
        <v>66</v>
      </c>
      <c r="D605" s="129">
        <v>100</v>
      </c>
    </row>
    <row r="606" spans="1:5" x14ac:dyDescent="0.2">
      <c r="A606" s="49"/>
      <c r="B606" s="10">
        <v>5523</v>
      </c>
      <c r="C606" s="80" t="s">
        <v>27</v>
      </c>
      <c r="D606" s="129">
        <v>4267</v>
      </c>
    </row>
    <row r="607" spans="1:5" s="14" customFormat="1" x14ac:dyDescent="0.2">
      <c r="A607" s="49" t="s">
        <v>572</v>
      </c>
      <c r="B607" s="15" t="s">
        <v>212</v>
      </c>
      <c r="C607" s="106"/>
      <c r="D607" s="130">
        <f>SUM(D608+D612)</f>
        <v>173964</v>
      </c>
      <c r="E607" s="3" t="s">
        <v>200</v>
      </c>
    </row>
    <row r="608" spans="1:5" s="14" customFormat="1" x14ac:dyDescent="0.2">
      <c r="A608" s="49"/>
      <c r="B608" s="15">
        <v>50</v>
      </c>
      <c r="C608" s="81" t="s">
        <v>18</v>
      </c>
      <c r="D608" s="130">
        <f>SUM(D609+D611)</f>
        <v>119203</v>
      </c>
      <c r="E608" s="3"/>
    </row>
    <row r="609" spans="1:5" s="14" customFormat="1" x14ac:dyDescent="0.2">
      <c r="A609" s="49"/>
      <c r="B609" s="10">
        <v>500</v>
      </c>
      <c r="C609" s="80" t="s">
        <v>174</v>
      </c>
      <c r="D609" s="129">
        <f>SUM(D610)</f>
        <v>89091</v>
      </c>
      <c r="E609" s="3"/>
    </row>
    <row r="610" spans="1:5" s="14" customFormat="1" x14ac:dyDescent="0.2">
      <c r="A610" s="49"/>
      <c r="B610" s="10">
        <v>5002</v>
      </c>
      <c r="C610" s="80" t="s">
        <v>182</v>
      </c>
      <c r="D610" s="129">
        <v>89091</v>
      </c>
      <c r="E610" s="3"/>
    </row>
    <row r="611" spans="1:5" s="14" customFormat="1" x14ac:dyDescent="0.2">
      <c r="A611" s="49"/>
      <c r="B611" s="10">
        <v>506</v>
      </c>
      <c r="C611" s="80" t="s">
        <v>175</v>
      </c>
      <c r="D611" s="129">
        <v>30112</v>
      </c>
      <c r="E611" s="3"/>
    </row>
    <row r="612" spans="1:5" s="14" customFormat="1" x14ac:dyDescent="0.2">
      <c r="A612" s="49"/>
      <c r="B612" s="15">
        <v>55</v>
      </c>
      <c r="C612" s="81" t="s">
        <v>19</v>
      </c>
      <c r="D612" s="130">
        <f>SUM(D613:D620)</f>
        <v>54761</v>
      </c>
      <c r="E612" s="3"/>
    </row>
    <row r="613" spans="1:5" s="14" customFormat="1" x14ac:dyDescent="0.2">
      <c r="A613" s="49"/>
      <c r="B613" s="10">
        <v>5500</v>
      </c>
      <c r="C613" s="80" t="s">
        <v>20</v>
      </c>
      <c r="D613" s="129">
        <v>4020</v>
      </c>
      <c r="E613" s="3"/>
    </row>
    <row r="614" spans="1:5" s="14" customFormat="1" x14ac:dyDescent="0.2">
      <c r="A614" s="49"/>
      <c r="B614" s="10">
        <v>5503</v>
      </c>
      <c r="C614" s="80" t="s">
        <v>21</v>
      </c>
      <c r="D614" s="129">
        <v>100</v>
      </c>
      <c r="E614" s="3"/>
    </row>
    <row r="615" spans="1:5" s="14" customFormat="1" x14ac:dyDescent="0.2">
      <c r="A615" s="49"/>
      <c r="B615" s="10">
        <v>5504</v>
      </c>
      <c r="C615" s="80" t="s">
        <v>22</v>
      </c>
      <c r="D615" s="129">
        <v>600</v>
      </c>
      <c r="E615" s="3"/>
    </row>
    <row r="616" spans="1:5" s="14" customFormat="1" x14ac:dyDescent="0.2">
      <c r="A616" s="49"/>
      <c r="B616" s="10">
        <v>5511</v>
      </c>
      <c r="C616" s="80" t="s">
        <v>176</v>
      </c>
      <c r="D616" s="129">
        <v>34779</v>
      </c>
      <c r="E616" s="3"/>
    </row>
    <row r="617" spans="1:5" s="14" customFormat="1" x14ac:dyDescent="0.2">
      <c r="A617" s="49"/>
      <c r="B617" s="10">
        <v>5513</v>
      </c>
      <c r="C617" s="80" t="s">
        <v>23</v>
      </c>
      <c r="D617" s="129">
        <v>500</v>
      </c>
      <c r="E617" s="3"/>
    </row>
    <row r="618" spans="1:5" s="14" customFormat="1" x14ac:dyDescent="0.2">
      <c r="A618" s="49"/>
      <c r="B618" s="10">
        <v>5514</v>
      </c>
      <c r="C618" s="80" t="s">
        <v>177</v>
      </c>
      <c r="D618" s="129">
        <v>1100</v>
      </c>
      <c r="E618" s="3"/>
    </row>
    <row r="619" spans="1:5" s="14" customFormat="1" x14ac:dyDescent="0.2">
      <c r="A619" s="49"/>
      <c r="B619" s="10">
        <v>5515</v>
      </c>
      <c r="C619" s="80" t="s">
        <v>24</v>
      </c>
      <c r="D619" s="129">
        <v>1162</v>
      </c>
      <c r="E619" s="3"/>
    </row>
    <row r="620" spans="1:5" s="14" customFormat="1" x14ac:dyDescent="0.2">
      <c r="A620" s="49"/>
      <c r="B620" s="10">
        <v>5525</v>
      </c>
      <c r="C620" s="80" t="s">
        <v>40</v>
      </c>
      <c r="D620" s="129">
        <v>12500</v>
      </c>
      <c r="E620" s="3"/>
    </row>
    <row r="621" spans="1:5" s="14" customFormat="1" x14ac:dyDescent="0.2">
      <c r="A621" s="49" t="s">
        <v>573</v>
      </c>
      <c r="B621" s="15" t="s">
        <v>213</v>
      </c>
      <c r="C621" s="106"/>
      <c r="D621" s="130">
        <f>SUM(D622+D626)</f>
        <v>9245</v>
      </c>
      <c r="E621" s="3" t="s">
        <v>200</v>
      </c>
    </row>
    <row r="622" spans="1:5" s="14" customFormat="1" x14ac:dyDescent="0.2">
      <c r="A622" s="49"/>
      <c r="B622" s="15">
        <v>55</v>
      </c>
      <c r="C622" s="81" t="s">
        <v>19</v>
      </c>
      <c r="D622" s="130">
        <f>SUM(D623)</f>
        <v>3460</v>
      </c>
      <c r="E622" s="3"/>
    </row>
    <row r="623" spans="1:5" s="14" customFormat="1" x14ac:dyDescent="0.2">
      <c r="A623" s="49"/>
      <c r="B623" s="10">
        <v>5525</v>
      </c>
      <c r="C623" s="80" t="s">
        <v>40</v>
      </c>
      <c r="D623" s="129">
        <f>SUM(D624:D625)</f>
        <v>3460</v>
      </c>
      <c r="E623" s="3"/>
    </row>
    <row r="624" spans="1:5" s="14" customFormat="1" ht="25.5" x14ac:dyDescent="0.2">
      <c r="A624" s="153"/>
      <c r="B624" s="37" t="s">
        <v>451</v>
      </c>
      <c r="C624" s="85" t="s">
        <v>452</v>
      </c>
      <c r="D624" s="151">
        <v>2260</v>
      </c>
      <c r="E624" s="3"/>
    </row>
    <row r="625" spans="1:5" s="14" customFormat="1" ht="25.5" x14ac:dyDescent="0.2">
      <c r="A625" s="153"/>
      <c r="B625" s="37" t="s">
        <v>453</v>
      </c>
      <c r="C625" s="85" t="s">
        <v>454</v>
      </c>
      <c r="D625" s="151">
        <v>1200</v>
      </c>
      <c r="E625" s="3"/>
    </row>
    <row r="626" spans="1:5" s="14" customFormat="1" x14ac:dyDescent="0.2">
      <c r="A626" s="153"/>
      <c r="B626" s="15">
        <v>15</v>
      </c>
      <c r="C626" s="81" t="s">
        <v>455</v>
      </c>
      <c r="D626" s="150">
        <f>SUM(D627)</f>
        <v>5785</v>
      </c>
      <c r="E626" s="3"/>
    </row>
    <row r="627" spans="1:5" s="14" customFormat="1" x14ac:dyDescent="0.2">
      <c r="A627" s="153"/>
      <c r="B627" s="10">
        <v>1556</v>
      </c>
      <c r="C627" s="100" t="s">
        <v>426</v>
      </c>
      <c r="D627" s="151">
        <f>SUM(D628)</f>
        <v>5785</v>
      </c>
      <c r="E627" s="3"/>
    </row>
    <row r="628" spans="1:5" s="14" customFormat="1" ht="25.5" x14ac:dyDescent="0.2">
      <c r="A628" s="153"/>
      <c r="B628" s="10"/>
      <c r="C628" s="100" t="s">
        <v>457</v>
      </c>
      <c r="D628" s="151">
        <v>5785</v>
      </c>
      <c r="E628" s="3"/>
    </row>
    <row r="629" spans="1:5" x14ac:dyDescent="0.2">
      <c r="A629" s="49" t="s">
        <v>574</v>
      </c>
      <c r="B629" s="15" t="s">
        <v>4</v>
      </c>
      <c r="C629" s="106"/>
      <c r="D629" s="130">
        <f>SUM(D630+D635)</f>
        <v>41815</v>
      </c>
      <c r="E629" s="3" t="s">
        <v>200</v>
      </c>
    </row>
    <row r="630" spans="1:5" s="14" customFormat="1" x14ac:dyDescent="0.2">
      <c r="A630" s="49"/>
      <c r="B630" s="15">
        <v>50</v>
      </c>
      <c r="C630" s="81" t="s">
        <v>18</v>
      </c>
      <c r="D630" s="130">
        <f>SUM(D631+D634)</f>
        <v>31497</v>
      </c>
      <c r="E630" s="3"/>
    </row>
    <row r="631" spans="1:5" s="14" customFormat="1" x14ac:dyDescent="0.2">
      <c r="A631" s="49"/>
      <c r="B631" s="10">
        <v>500</v>
      </c>
      <c r="C631" s="80" t="s">
        <v>174</v>
      </c>
      <c r="D631" s="129">
        <f>SUM(D632:D633)</f>
        <v>23540</v>
      </c>
      <c r="E631" s="3"/>
    </row>
    <row r="632" spans="1:5" s="14" customFormat="1" x14ac:dyDescent="0.2">
      <c r="A632" s="49"/>
      <c r="B632" s="10">
        <v>5002</v>
      </c>
      <c r="C632" s="80" t="s">
        <v>182</v>
      </c>
      <c r="D632" s="129">
        <v>21284</v>
      </c>
      <c r="E632" s="3"/>
    </row>
    <row r="633" spans="1:5" s="14" customFormat="1" x14ac:dyDescent="0.2">
      <c r="A633" s="49"/>
      <c r="B633" s="10">
        <v>5005</v>
      </c>
      <c r="C633" s="80" t="s">
        <v>210</v>
      </c>
      <c r="D633" s="129">
        <v>2256</v>
      </c>
      <c r="E633" s="3"/>
    </row>
    <row r="634" spans="1:5" s="14" customFormat="1" x14ac:dyDescent="0.2">
      <c r="A634" s="49"/>
      <c r="B634" s="10">
        <v>506</v>
      </c>
      <c r="C634" s="80" t="s">
        <v>175</v>
      </c>
      <c r="D634" s="129">
        <v>7957</v>
      </c>
      <c r="E634" s="3"/>
    </row>
    <row r="635" spans="1:5" s="14" customFormat="1" x14ac:dyDescent="0.2">
      <c r="A635" s="49"/>
      <c r="B635" s="15">
        <v>55</v>
      </c>
      <c r="C635" s="81" t="s">
        <v>19</v>
      </c>
      <c r="D635" s="130">
        <f>SUM(D636:D641)</f>
        <v>10318</v>
      </c>
      <c r="E635" s="3"/>
    </row>
    <row r="636" spans="1:5" s="14" customFormat="1" x14ac:dyDescent="0.2">
      <c r="A636" s="49"/>
      <c r="B636" s="10">
        <v>5500</v>
      </c>
      <c r="C636" s="80" t="s">
        <v>20</v>
      </c>
      <c r="D636" s="129">
        <v>335</v>
      </c>
      <c r="E636" s="3"/>
    </row>
    <row r="637" spans="1:5" s="14" customFormat="1" x14ac:dyDescent="0.2">
      <c r="A637" s="49"/>
      <c r="B637" s="10">
        <v>5504</v>
      </c>
      <c r="C637" s="80" t="s">
        <v>22</v>
      </c>
      <c r="D637" s="129">
        <v>120</v>
      </c>
      <c r="E637" s="3"/>
    </row>
    <row r="638" spans="1:5" s="14" customFormat="1" x14ac:dyDescent="0.2">
      <c r="A638" s="49"/>
      <c r="B638" s="10">
        <v>5511</v>
      </c>
      <c r="C638" s="80" t="s">
        <v>176</v>
      </c>
      <c r="D638" s="129">
        <v>5553</v>
      </c>
      <c r="E638" s="3"/>
    </row>
    <row r="639" spans="1:5" s="14" customFormat="1" x14ac:dyDescent="0.2">
      <c r="A639" s="49"/>
      <c r="B639" s="10">
        <v>5514</v>
      </c>
      <c r="C639" s="80" t="s">
        <v>177</v>
      </c>
      <c r="D639" s="129">
        <v>150</v>
      </c>
      <c r="E639" s="3"/>
    </row>
    <row r="640" spans="1:5" s="14" customFormat="1" x14ac:dyDescent="0.2">
      <c r="A640" s="49"/>
      <c r="B640" s="10">
        <v>5515</v>
      </c>
      <c r="C640" s="80" t="s">
        <v>24</v>
      </c>
      <c r="D640" s="129">
        <v>3000</v>
      </c>
      <c r="E640" s="3"/>
    </row>
    <row r="641" spans="1:5" s="14" customFormat="1" x14ac:dyDescent="0.2">
      <c r="A641" s="49"/>
      <c r="B641" s="10">
        <v>5525</v>
      </c>
      <c r="C641" s="80" t="s">
        <v>40</v>
      </c>
      <c r="D641" s="129">
        <v>1160</v>
      </c>
      <c r="E641" s="3"/>
    </row>
    <row r="642" spans="1:5" x14ac:dyDescent="0.2">
      <c r="A642" s="49" t="s">
        <v>575</v>
      </c>
      <c r="B642" s="15" t="s">
        <v>5</v>
      </c>
      <c r="C642" s="106"/>
      <c r="D642" s="130">
        <f>SUM(D643+D647)</f>
        <v>50233</v>
      </c>
      <c r="E642" s="3" t="s">
        <v>200</v>
      </c>
    </row>
    <row r="643" spans="1:5" s="14" customFormat="1" x14ac:dyDescent="0.2">
      <c r="A643" s="49"/>
      <c r="B643" s="15">
        <v>50</v>
      </c>
      <c r="C643" s="81" t="s">
        <v>18</v>
      </c>
      <c r="D643" s="130">
        <f>SUM(D644+D646)</f>
        <v>26757</v>
      </c>
      <c r="E643" s="3"/>
    </row>
    <row r="644" spans="1:5" s="14" customFormat="1" x14ac:dyDescent="0.2">
      <c r="A644" s="49"/>
      <c r="B644" s="10">
        <v>500</v>
      </c>
      <c r="C644" s="80" t="s">
        <v>174</v>
      </c>
      <c r="D644" s="129">
        <f>SUM(D645)</f>
        <v>19998</v>
      </c>
      <c r="E644" s="3"/>
    </row>
    <row r="645" spans="1:5" s="14" customFormat="1" x14ac:dyDescent="0.2">
      <c r="A645" s="49"/>
      <c r="B645" s="10">
        <v>5002</v>
      </c>
      <c r="C645" s="80" t="s">
        <v>182</v>
      </c>
      <c r="D645" s="129">
        <v>19998</v>
      </c>
      <c r="E645" s="3"/>
    </row>
    <row r="646" spans="1:5" s="14" customFormat="1" x14ac:dyDescent="0.2">
      <c r="A646" s="49"/>
      <c r="B646" s="10">
        <v>506</v>
      </c>
      <c r="C646" s="80" t="s">
        <v>175</v>
      </c>
      <c r="D646" s="129">
        <v>6759</v>
      </c>
      <c r="E646" s="3"/>
    </row>
    <row r="647" spans="1:5" s="14" customFormat="1" x14ac:dyDescent="0.2">
      <c r="A647" s="49"/>
      <c r="B647" s="15">
        <v>55</v>
      </c>
      <c r="C647" s="81" t="s">
        <v>19</v>
      </c>
      <c r="D647" s="130">
        <f>SUM(D648:D653)</f>
        <v>23476</v>
      </c>
      <c r="E647" s="3"/>
    </row>
    <row r="648" spans="1:5" s="14" customFormat="1" x14ac:dyDescent="0.2">
      <c r="A648" s="49"/>
      <c r="B648" s="10">
        <v>5500</v>
      </c>
      <c r="C648" s="80" t="s">
        <v>20</v>
      </c>
      <c r="D648" s="129">
        <v>763</v>
      </c>
      <c r="E648" s="3"/>
    </row>
    <row r="649" spans="1:5" s="14" customFormat="1" x14ac:dyDescent="0.2">
      <c r="A649" s="49"/>
      <c r="B649" s="10">
        <v>5504</v>
      </c>
      <c r="C649" s="80" t="s">
        <v>22</v>
      </c>
      <c r="D649" s="129">
        <v>180</v>
      </c>
      <c r="E649" s="3"/>
    </row>
    <row r="650" spans="1:5" s="14" customFormat="1" x14ac:dyDescent="0.2">
      <c r="A650" s="49"/>
      <c r="B650" s="10">
        <v>5511</v>
      </c>
      <c r="C650" s="80" t="s">
        <v>176</v>
      </c>
      <c r="D650" s="129">
        <v>19069</v>
      </c>
      <c r="E650" s="3"/>
    </row>
    <row r="651" spans="1:5" s="14" customFormat="1" x14ac:dyDescent="0.2">
      <c r="A651" s="49"/>
      <c r="B651" s="10">
        <v>5514</v>
      </c>
      <c r="C651" s="80" t="s">
        <v>177</v>
      </c>
      <c r="D651" s="129">
        <v>150</v>
      </c>
      <c r="E651" s="3"/>
    </row>
    <row r="652" spans="1:5" s="14" customFormat="1" x14ac:dyDescent="0.2">
      <c r="A652" s="49"/>
      <c r="B652" s="10">
        <v>5515</v>
      </c>
      <c r="C652" s="80" t="s">
        <v>24</v>
      </c>
      <c r="D652" s="129">
        <v>2314</v>
      </c>
      <c r="E652" s="3"/>
    </row>
    <row r="653" spans="1:5" s="14" customFormat="1" x14ac:dyDescent="0.2">
      <c r="A653" s="49"/>
      <c r="B653" s="10">
        <v>5525</v>
      </c>
      <c r="C653" s="80" t="s">
        <v>40</v>
      </c>
      <c r="D653" s="129">
        <v>1000</v>
      </c>
      <c r="E653" s="3"/>
    </row>
    <row r="654" spans="1:5" x14ac:dyDescent="0.2">
      <c r="A654" s="49" t="s">
        <v>576</v>
      </c>
      <c r="B654" s="15" t="s">
        <v>6</v>
      </c>
      <c r="C654" s="106"/>
      <c r="D654" s="130">
        <f>SUM(D655+D659)</f>
        <v>43463</v>
      </c>
      <c r="E654" s="3" t="s">
        <v>200</v>
      </c>
    </row>
    <row r="655" spans="1:5" s="14" customFormat="1" x14ac:dyDescent="0.2">
      <c r="A655" s="49"/>
      <c r="B655" s="15">
        <v>50</v>
      </c>
      <c r="C655" s="81" t="s">
        <v>18</v>
      </c>
      <c r="D655" s="130">
        <f>SUM(D656+D658)</f>
        <v>31582</v>
      </c>
      <c r="E655" s="3"/>
    </row>
    <row r="656" spans="1:5" s="14" customFormat="1" x14ac:dyDescent="0.2">
      <c r="A656" s="49"/>
      <c r="B656" s="10">
        <v>500</v>
      </c>
      <c r="C656" s="80" t="s">
        <v>174</v>
      </c>
      <c r="D656" s="129">
        <f>SUM(D657)</f>
        <v>23604</v>
      </c>
      <c r="E656" s="3"/>
    </row>
    <row r="657" spans="1:5" s="14" customFormat="1" x14ac:dyDescent="0.2">
      <c r="A657" s="49"/>
      <c r="B657" s="10">
        <v>5002</v>
      </c>
      <c r="C657" s="80" t="s">
        <v>182</v>
      </c>
      <c r="D657" s="129">
        <v>23604</v>
      </c>
      <c r="E657" s="3"/>
    </row>
    <row r="658" spans="1:5" s="14" customFormat="1" x14ac:dyDescent="0.2">
      <c r="A658" s="49"/>
      <c r="B658" s="10">
        <v>506</v>
      </c>
      <c r="C658" s="80" t="s">
        <v>175</v>
      </c>
      <c r="D658" s="129">
        <v>7978</v>
      </c>
      <c r="E658" s="3"/>
    </row>
    <row r="659" spans="1:5" s="14" customFormat="1" x14ac:dyDescent="0.2">
      <c r="A659" s="49"/>
      <c r="B659" s="15">
        <v>55</v>
      </c>
      <c r="C659" s="81" t="s">
        <v>19</v>
      </c>
      <c r="D659" s="130">
        <f>SUM(D660:D666)</f>
        <v>11881</v>
      </c>
      <c r="E659" s="3"/>
    </row>
    <row r="660" spans="1:5" s="14" customFormat="1" x14ac:dyDescent="0.2">
      <c r="A660" s="49"/>
      <c r="B660" s="10">
        <v>5500</v>
      </c>
      <c r="C660" s="80" t="s">
        <v>20</v>
      </c>
      <c r="D660" s="129">
        <v>1000</v>
      </c>
      <c r="E660" s="70"/>
    </row>
    <row r="661" spans="1:5" s="14" customFormat="1" x14ac:dyDescent="0.2">
      <c r="A661" s="49"/>
      <c r="B661" s="10">
        <v>5504</v>
      </c>
      <c r="C661" s="80" t="s">
        <v>22</v>
      </c>
      <c r="D661" s="129">
        <v>100</v>
      </c>
      <c r="E661" s="3"/>
    </row>
    <row r="662" spans="1:5" s="14" customFormat="1" x14ac:dyDescent="0.2">
      <c r="A662" s="49"/>
      <c r="B662" s="10">
        <v>5511</v>
      </c>
      <c r="C662" s="80" t="s">
        <v>176</v>
      </c>
      <c r="D662" s="129">
        <v>6431</v>
      </c>
      <c r="E662" s="3"/>
    </row>
    <row r="663" spans="1:5" s="14" customFormat="1" x14ac:dyDescent="0.2">
      <c r="A663" s="49"/>
      <c r="B663" s="10">
        <v>5513</v>
      </c>
      <c r="C663" s="80" t="s">
        <v>23</v>
      </c>
      <c r="D663" s="129">
        <v>500</v>
      </c>
      <c r="E663" s="3"/>
    </row>
    <row r="664" spans="1:5" s="14" customFormat="1" x14ac:dyDescent="0.2">
      <c r="A664" s="49"/>
      <c r="B664" s="10">
        <v>5514</v>
      </c>
      <c r="C664" s="80" t="s">
        <v>177</v>
      </c>
      <c r="D664" s="129">
        <v>100</v>
      </c>
      <c r="E664" s="3"/>
    </row>
    <row r="665" spans="1:5" s="14" customFormat="1" x14ac:dyDescent="0.2">
      <c r="A665" s="49"/>
      <c r="B665" s="10">
        <v>5515</v>
      </c>
      <c r="C665" s="80" t="s">
        <v>24</v>
      </c>
      <c r="D665" s="129">
        <v>2400</v>
      </c>
      <c r="E665" s="3"/>
    </row>
    <row r="666" spans="1:5" s="14" customFormat="1" x14ac:dyDescent="0.2">
      <c r="A666" s="49"/>
      <c r="B666" s="10">
        <v>5525</v>
      </c>
      <c r="C666" s="80" t="s">
        <v>40</v>
      </c>
      <c r="D666" s="129">
        <v>1350</v>
      </c>
      <c r="E666" s="3"/>
    </row>
    <row r="667" spans="1:5" s="106" customFormat="1" x14ac:dyDescent="0.2">
      <c r="A667" s="49" t="s">
        <v>577</v>
      </c>
      <c r="B667" s="15" t="s">
        <v>458</v>
      </c>
      <c r="D667" s="130">
        <f>SUM(D668+D673)</f>
        <v>28665</v>
      </c>
      <c r="E667" s="3" t="s">
        <v>200</v>
      </c>
    </row>
    <row r="668" spans="1:5" s="106" customFormat="1" x14ac:dyDescent="0.2">
      <c r="A668" s="49"/>
      <c r="B668" s="15">
        <v>50</v>
      </c>
      <c r="C668" s="81" t="s">
        <v>18</v>
      </c>
      <c r="D668" s="130">
        <f>SUM(D669+D672)</f>
        <v>19465</v>
      </c>
      <c r="E668" s="76"/>
    </row>
    <row r="669" spans="1:5" s="106" customFormat="1" x14ac:dyDescent="0.2">
      <c r="A669" s="49"/>
      <c r="B669" s="10">
        <v>500</v>
      </c>
      <c r="C669" s="80" t="s">
        <v>174</v>
      </c>
      <c r="D669" s="129">
        <f>SUM(D670:D671)</f>
        <v>14548</v>
      </c>
      <c r="E669" s="76"/>
    </row>
    <row r="670" spans="1:5" s="106" customFormat="1" x14ac:dyDescent="0.2">
      <c r="A670" s="49"/>
      <c r="B670" s="10">
        <v>5002</v>
      </c>
      <c r="C670" s="80" t="s">
        <v>182</v>
      </c>
      <c r="D670" s="129">
        <v>12959</v>
      </c>
      <c r="E670" s="76"/>
    </row>
    <row r="671" spans="1:5" s="106" customFormat="1" x14ac:dyDescent="0.2">
      <c r="A671" s="49"/>
      <c r="B671" s="10">
        <v>5005</v>
      </c>
      <c r="C671" s="80" t="s">
        <v>210</v>
      </c>
      <c r="D671" s="129">
        <v>1589</v>
      </c>
      <c r="E671" s="76"/>
    </row>
    <row r="672" spans="1:5" s="106" customFormat="1" x14ac:dyDescent="0.2">
      <c r="A672" s="49"/>
      <c r="B672" s="10">
        <v>506</v>
      </c>
      <c r="C672" s="80" t="s">
        <v>175</v>
      </c>
      <c r="D672" s="129">
        <v>4917</v>
      </c>
      <c r="E672" s="76"/>
    </row>
    <row r="673" spans="1:5" s="106" customFormat="1" x14ac:dyDescent="0.2">
      <c r="A673" s="49"/>
      <c r="B673" s="15">
        <v>55</v>
      </c>
      <c r="C673" s="81" t="s">
        <v>19</v>
      </c>
      <c r="D673" s="130">
        <f>SUM(D674:D679)</f>
        <v>9200</v>
      </c>
      <c r="E673" s="76"/>
    </row>
    <row r="674" spans="1:5" s="106" customFormat="1" x14ac:dyDescent="0.2">
      <c r="A674" s="49"/>
      <c r="B674" s="10">
        <v>5500</v>
      </c>
      <c r="C674" s="80" t="s">
        <v>20</v>
      </c>
      <c r="D674" s="129">
        <v>2000</v>
      </c>
      <c r="E674" s="76"/>
    </row>
    <row r="675" spans="1:5" s="106" customFormat="1" x14ac:dyDescent="0.2">
      <c r="A675" s="49"/>
      <c r="B675" s="10">
        <v>5504</v>
      </c>
      <c r="C675" s="80" t="s">
        <v>22</v>
      </c>
      <c r="D675" s="129">
        <v>300</v>
      </c>
      <c r="E675" s="76"/>
    </row>
    <row r="676" spans="1:5" s="106" customFormat="1" x14ac:dyDescent="0.2">
      <c r="A676" s="49"/>
      <c r="B676" s="10">
        <v>5511</v>
      </c>
      <c r="C676" s="80" t="s">
        <v>176</v>
      </c>
      <c r="D676" s="129">
        <v>5000</v>
      </c>
      <c r="E676" s="76"/>
    </row>
    <row r="677" spans="1:5" s="106" customFormat="1" x14ac:dyDescent="0.2">
      <c r="A677" s="49"/>
      <c r="B677" s="10">
        <v>5513</v>
      </c>
      <c r="C677" s="80" t="s">
        <v>23</v>
      </c>
      <c r="D677" s="129">
        <v>900</v>
      </c>
      <c r="E677" s="76"/>
    </row>
    <row r="678" spans="1:5" s="106" customFormat="1" x14ac:dyDescent="0.2">
      <c r="A678" s="49"/>
      <c r="B678" s="10">
        <v>5514</v>
      </c>
      <c r="C678" s="80" t="s">
        <v>177</v>
      </c>
      <c r="D678" s="129">
        <v>400</v>
      </c>
      <c r="E678" s="76"/>
    </row>
    <row r="679" spans="1:5" s="106" customFormat="1" x14ac:dyDescent="0.2">
      <c r="A679" s="153"/>
      <c r="B679" s="10">
        <v>5540</v>
      </c>
      <c r="C679" s="80" t="s">
        <v>189</v>
      </c>
      <c r="D679" s="151">
        <v>600</v>
      </c>
      <c r="E679" s="76"/>
    </row>
    <row r="680" spans="1:5" s="106" customFormat="1" x14ac:dyDescent="0.2">
      <c r="A680" s="49" t="s">
        <v>578</v>
      </c>
      <c r="B680" s="15" t="s">
        <v>459</v>
      </c>
      <c r="D680" s="130">
        <f>SUM(D681+D686+D695)</f>
        <v>74705</v>
      </c>
      <c r="E680" s="3" t="s">
        <v>200</v>
      </c>
    </row>
    <row r="681" spans="1:5" s="106" customFormat="1" x14ac:dyDescent="0.2">
      <c r="A681" s="49"/>
      <c r="B681" s="15">
        <v>50</v>
      </c>
      <c r="C681" s="81" t="s">
        <v>18</v>
      </c>
      <c r="D681" s="130">
        <f>SUM(D682+D685)</f>
        <v>23765</v>
      </c>
      <c r="E681" s="76"/>
    </row>
    <row r="682" spans="1:5" s="106" customFormat="1" x14ac:dyDescent="0.2">
      <c r="A682" s="49"/>
      <c r="B682" s="10">
        <v>500</v>
      </c>
      <c r="C682" s="80" t="s">
        <v>174</v>
      </c>
      <c r="D682" s="129">
        <f>SUM(D683:D684)</f>
        <v>17762</v>
      </c>
      <c r="E682" s="76"/>
    </row>
    <row r="683" spans="1:5" s="106" customFormat="1" x14ac:dyDescent="0.2">
      <c r="A683" s="49"/>
      <c r="B683" s="10">
        <v>5002</v>
      </c>
      <c r="C683" s="80" t="s">
        <v>182</v>
      </c>
      <c r="D683" s="129">
        <v>16173</v>
      </c>
      <c r="E683" s="76"/>
    </row>
    <row r="684" spans="1:5" s="106" customFormat="1" x14ac:dyDescent="0.2">
      <c r="A684" s="49"/>
      <c r="B684" s="10">
        <v>5005</v>
      </c>
      <c r="C684" s="80" t="s">
        <v>210</v>
      </c>
      <c r="D684" s="129">
        <v>1589</v>
      </c>
      <c r="E684" s="76"/>
    </row>
    <row r="685" spans="1:5" s="106" customFormat="1" x14ac:dyDescent="0.2">
      <c r="A685" s="49"/>
      <c r="B685" s="10">
        <v>506</v>
      </c>
      <c r="C685" s="80" t="s">
        <v>175</v>
      </c>
      <c r="D685" s="129">
        <v>6003</v>
      </c>
      <c r="E685" s="76"/>
    </row>
    <row r="686" spans="1:5" s="106" customFormat="1" x14ac:dyDescent="0.2">
      <c r="A686" s="49"/>
      <c r="B686" s="15">
        <v>55</v>
      </c>
      <c r="C686" s="81" t="s">
        <v>19</v>
      </c>
      <c r="D686" s="130">
        <f>SUM(D687:D694)</f>
        <v>25940</v>
      </c>
      <c r="E686" s="76"/>
    </row>
    <row r="687" spans="1:5" s="106" customFormat="1" x14ac:dyDescent="0.2">
      <c r="A687" s="49"/>
      <c r="B687" s="10">
        <v>5500</v>
      </c>
      <c r="C687" s="80" t="s">
        <v>20</v>
      </c>
      <c r="D687" s="129">
        <v>1900</v>
      </c>
      <c r="E687" s="76"/>
    </row>
    <row r="688" spans="1:5" s="106" customFormat="1" x14ac:dyDescent="0.2">
      <c r="A688" s="49"/>
      <c r="B688" s="10">
        <v>5504</v>
      </c>
      <c r="C688" s="80" t="s">
        <v>22</v>
      </c>
      <c r="D688" s="129">
        <v>300</v>
      </c>
      <c r="E688" s="76"/>
    </row>
    <row r="689" spans="1:5" s="106" customFormat="1" x14ac:dyDescent="0.2">
      <c r="A689" s="49"/>
      <c r="B689" s="10">
        <v>5511</v>
      </c>
      <c r="C689" s="80" t="s">
        <v>176</v>
      </c>
      <c r="D689" s="129">
        <v>23000</v>
      </c>
      <c r="E689" s="76"/>
    </row>
    <row r="690" spans="1:5" s="106" customFormat="1" x14ac:dyDescent="0.2">
      <c r="A690" s="49"/>
      <c r="B690" s="10">
        <v>5513</v>
      </c>
      <c r="C690" s="80" t="s">
        <v>23</v>
      </c>
      <c r="D690" s="129">
        <v>100</v>
      </c>
      <c r="E690" s="76"/>
    </row>
    <row r="691" spans="1:5" s="106" customFormat="1" x14ac:dyDescent="0.2">
      <c r="A691" s="49"/>
      <c r="B691" s="10">
        <v>5514</v>
      </c>
      <c r="C691" s="80" t="s">
        <v>177</v>
      </c>
      <c r="D691" s="129">
        <v>300</v>
      </c>
      <c r="E691" s="76"/>
    </row>
    <row r="692" spans="1:5" s="106" customFormat="1" x14ac:dyDescent="0.2">
      <c r="A692" s="153"/>
      <c r="B692" s="10">
        <v>5540</v>
      </c>
      <c r="C692" s="80" t="s">
        <v>24</v>
      </c>
      <c r="D692" s="151">
        <v>200</v>
      </c>
      <c r="E692" s="76"/>
    </row>
    <row r="693" spans="1:5" s="106" customFormat="1" x14ac:dyDescent="0.2">
      <c r="A693" s="153"/>
      <c r="B693" s="10">
        <v>5522</v>
      </c>
      <c r="C693" s="80" t="s">
        <v>66</v>
      </c>
      <c r="D693" s="151">
        <v>40</v>
      </c>
      <c r="E693" s="76"/>
    </row>
    <row r="694" spans="1:5" s="106" customFormat="1" x14ac:dyDescent="0.2">
      <c r="A694" s="153"/>
      <c r="B694" s="10">
        <v>5524</v>
      </c>
      <c r="C694" s="80" t="s">
        <v>26</v>
      </c>
      <c r="D694" s="151">
        <v>100</v>
      </c>
      <c r="E694" s="76"/>
    </row>
    <row r="695" spans="1:5" s="106" customFormat="1" x14ac:dyDescent="0.2">
      <c r="A695" s="153"/>
      <c r="B695" s="15">
        <v>15</v>
      </c>
      <c r="C695" s="81" t="s">
        <v>211</v>
      </c>
      <c r="D695" s="150">
        <f>SUM(D696)</f>
        <v>25000</v>
      </c>
      <c r="E695" s="3" t="s">
        <v>351</v>
      </c>
    </row>
    <row r="696" spans="1:5" s="106" customFormat="1" x14ac:dyDescent="0.2">
      <c r="A696" s="153"/>
      <c r="B696" s="10">
        <v>1551</v>
      </c>
      <c r="C696" s="80" t="s">
        <v>190</v>
      </c>
      <c r="D696" s="151">
        <f>SUM(D697)</f>
        <v>25000</v>
      </c>
      <c r="E696" s="76"/>
    </row>
    <row r="697" spans="1:5" s="106" customFormat="1" x14ac:dyDescent="0.2">
      <c r="A697" s="153"/>
      <c r="B697" s="10"/>
      <c r="C697" s="100" t="s">
        <v>460</v>
      </c>
      <c r="D697" s="151">
        <v>25000</v>
      </c>
      <c r="E697" s="76"/>
    </row>
    <row r="698" spans="1:5" s="14" customFormat="1" x14ac:dyDescent="0.2">
      <c r="A698" s="49" t="s">
        <v>579</v>
      </c>
      <c r="B698" s="15" t="s">
        <v>149</v>
      </c>
      <c r="C698" s="106"/>
      <c r="D698" s="130">
        <f>SUM(D699+D703)</f>
        <v>13925</v>
      </c>
      <c r="E698" s="3" t="s">
        <v>324</v>
      </c>
    </row>
    <row r="699" spans="1:5" s="14" customFormat="1" x14ac:dyDescent="0.2">
      <c r="A699" s="49"/>
      <c r="B699" s="15">
        <v>50</v>
      </c>
      <c r="C699" s="81" t="s">
        <v>18</v>
      </c>
      <c r="D699" s="130">
        <f>SUM(D700+D702)</f>
        <v>5058</v>
      </c>
      <c r="E699" s="3"/>
    </row>
    <row r="700" spans="1:5" s="14" customFormat="1" x14ac:dyDescent="0.2">
      <c r="A700" s="49"/>
      <c r="B700" s="10">
        <v>500</v>
      </c>
      <c r="C700" s="80" t="s">
        <v>174</v>
      </c>
      <c r="D700" s="129">
        <f>SUM(D701)</f>
        <v>3780</v>
      </c>
      <c r="E700" s="3"/>
    </row>
    <row r="701" spans="1:5" s="14" customFormat="1" x14ac:dyDescent="0.2">
      <c r="A701" s="49"/>
      <c r="B701" s="10">
        <v>5002</v>
      </c>
      <c r="C701" s="80" t="s">
        <v>182</v>
      </c>
      <c r="D701" s="129">
        <v>3780</v>
      </c>
      <c r="E701" s="3"/>
    </row>
    <row r="702" spans="1:5" s="14" customFormat="1" x14ac:dyDescent="0.2">
      <c r="A702" s="49"/>
      <c r="B702" s="10">
        <v>506</v>
      </c>
      <c r="C702" s="80" t="s">
        <v>175</v>
      </c>
      <c r="D702" s="129">
        <v>1278</v>
      </c>
      <c r="E702" s="3"/>
    </row>
    <row r="703" spans="1:5" s="14" customFormat="1" x14ac:dyDescent="0.2">
      <c r="A703" s="49"/>
      <c r="B703" s="15">
        <v>55</v>
      </c>
      <c r="C703" s="81" t="s">
        <v>19</v>
      </c>
      <c r="D703" s="130">
        <f>SUM(D704:D705)</f>
        <v>8867</v>
      </c>
      <c r="E703" s="3"/>
    </row>
    <row r="704" spans="1:5" s="14" customFormat="1" x14ac:dyDescent="0.2">
      <c r="A704" s="49"/>
      <c r="B704" s="10">
        <v>5511</v>
      </c>
      <c r="C704" s="80" t="s">
        <v>176</v>
      </c>
      <c r="D704" s="129">
        <v>7867</v>
      </c>
      <c r="E704" s="3"/>
    </row>
    <row r="705" spans="1:6" s="14" customFormat="1" x14ac:dyDescent="0.2">
      <c r="A705" s="49"/>
      <c r="B705" s="10">
        <v>5515</v>
      </c>
      <c r="C705" s="80" t="s">
        <v>24</v>
      </c>
      <c r="D705" s="129">
        <v>1000</v>
      </c>
      <c r="E705" s="3"/>
    </row>
    <row r="706" spans="1:6" s="14" customFormat="1" x14ac:dyDescent="0.2">
      <c r="A706" s="49" t="s">
        <v>580</v>
      </c>
      <c r="B706" s="15" t="s">
        <v>616</v>
      </c>
      <c r="C706" s="106"/>
      <c r="D706" s="130">
        <f>SUM(D707+D711)</f>
        <v>4000</v>
      </c>
      <c r="E706" s="3" t="s">
        <v>351</v>
      </c>
    </row>
    <row r="707" spans="1:6" s="14" customFormat="1" x14ac:dyDescent="0.2">
      <c r="A707" s="49"/>
      <c r="B707" s="15">
        <v>50</v>
      </c>
      <c r="C707" s="81" t="s">
        <v>18</v>
      </c>
      <c r="D707" s="130">
        <f>SUM(D708+D710)</f>
        <v>800</v>
      </c>
      <c r="E707" s="3"/>
    </row>
    <row r="708" spans="1:6" s="14" customFormat="1" x14ac:dyDescent="0.2">
      <c r="A708" s="49"/>
      <c r="B708" s="10">
        <v>500</v>
      </c>
      <c r="C708" s="80" t="s">
        <v>174</v>
      </c>
      <c r="D708" s="129">
        <f>SUM(D709)</f>
        <v>598</v>
      </c>
      <c r="E708" s="3"/>
    </row>
    <row r="709" spans="1:6" s="14" customFormat="1" x14ac:dyDescent="0.2">
      <c r="A709" s="49"/>
      <c r="B709" s="10">
        <v>5002</v>
      </c>
      <c r="C709" s="80" t="s">
        <v>182</v>
      </c>
      <c r="D709" s="129">
        <v>598</v>
      </c>
      <c r="E709" s="70"/>
      <c r="F709" s="43"/>
    </row>
    <row r="710" spans="1:6" s="14" customFormat="1" x14ac:dyDescent="0.2">
      <c r="A710" s="49"/>
      <c r="B710" s="10">
        <v>506</v>
      </c>
      <c r="C710" s="80" t="s">
        <v>175</v>
      </c>
      <c r="D710" s="129">
        <v>202</v>
      </c>
      <c r="E710" s="3"/>
    </row>
    <row r="711" spans="1:6" s="14" customFormat="1" x14ac:dyDescent="0.2">
      <c r="A711" s="49"/>
      <c r="B711" s="15">
        <v>55</v>
      </c>
      <c r="C711" s="81" t="s">
        <v>19</v>
      </c>
      <c r="D711" s="130">
        <f>SUM(D712:D713)</f>
        <v>3200</v>
      </c>
      <c r="E711" s="3"/>
    </row>
    <row r="712" spans="1:6" s="14" customFormat="1" x14ac:dyDescent="0.2">
      <c r="A712" s="49"/>
      <c r="B712" s="10">
        <v>5511</v>
      </c>
      <c r="C712" s="80" t="s">
        <v>176</v>
      </c>
      <c r="D712" s="129">
        <v>2700</v>
      </c>
      <c r="E712" s="70"/>
      <c r="F712" s="43"/>
    </row>
    <row r="713" spans="1:6" s="14" customFormat="1" x14ac:dyDescent="0.2">
      <c r="A713" s="49"/>
      <c r="B713" s="10">
        <v>5515</v>
      </c>
      <c r="C713" s="80" t="s">
        <v>24</v>
      </c>
      <c r="D713" s="129">
        <v>500</v>
      </c>
      <c r="E713" s="3"/>
    </row>
    <row r="714" spans="1:6" s="14" customFormat="1" x14ac:dyDescent="0.2">
      <c r="A714" s="49" t="s">
        <v>55</v>
      </c>
      <c r="B714" s="15" t="s">
        <v>128</v>
      </c>
      <c r="C714" s="106"/>
      <c r="D714" s="130">
        <f>SUM(D715)</f>
        <v>32030</v>
      </c>
      <c r="E714" s="27" t="s">
        <v>326</v>
      </c>
    </row>
    <row r="715" spans="1:6" s="14" customFormat="1" x14ac:dyDescent="0.2">
      <c r="A715" s="49"/>
      <c r="B715" s="15">
        <v>55</v>
      </c>
      <c r="C715" s="81" t="s">
        <v>19</v>
      </c>
      <c r="D715" s="130">
        <f>SUM(D716)</f>
        <v>32030</v>
      </c>
      <c r="E715" s="3"/>
    </row>
    <row r="716" spans="1:6" s="14" customFormat="1" x14ac:dyDescent="0.2">
      <c r="A716" s="51"/>
      <c r="B716" s="10">
        <v>5525</v>
      </c>
      <c r="C716" s="80" t="s">
        <v>40</v>
      </c>
      <c r="D716" s="129">
        <f>SUM(D717:D724)</f>
        <v>32030</v>
      </c>
      <c r="E716" s="3"/>
    </row>
    <row r="717" spans="1:6" s="14" customFormat="1" x14ac:dyDescent="0.2">
      <c r="A717" s="51" t="s">
        <v>582</v>
      </c>
      <c r="B717" s="15"/>
      <c r="C717" s="101" t="s">
        <v>461</v>
      </c>
      <c r="D717" s="129">
        <v>3200</v>
      </c>
      <c r="E717" s="3"/>
    </row>
    <row r="718" spans="1:6" s="14" customFormat="1" x14ac:dyDescent="0.2">
      <c r="A718" s="51" t="s">
        <v>581</v>
      </c>
      <c r="B718" s="15"/>
      <c r="C718" s="101" t="s">
        <v>77</v>
      </c>
      <c r="D718" s="129">
        <v>17000</v>
      </c>
      <c r="E718" s="3"/>
    </row>
    <row r="719" spans="1:6" s="14" customFormat="1" x14ac:dyDescent="0.2">
      <c r="A719" s="51" t="s">
        <v>583</v>
      </c>
      <c r="B719" s="15"/>
      <c r="C719" s="101" t="s">
        <v>1</v>
      </c>
      <c r="D719" s="129">
        <v>100</v>
      </c>
      <c r="E719" s="3"/>
    </row>
    <row r="720" spans="1:6" s="14" customFormat="1" x14ac:dyDescent="0.2">
      <c r="A720" s="51" t="s">
        <v>583</v>
      </c>
      <c r="B720" s="15"/>
      <c r="C720" s="101" t="s">
        <v>285</v>
      </c>
      <c r="D720" s="129">
        <v>2000</v>
      </c>
      <c r="E720" s="3"/>
    </row>
    <row r="721" spans="1:6" s="14" customFormat="1" x14ac:dyDescent="0.2">
      <c r="A721" s="51" t="s">
        <v>583</v>
      </c>
      <c r="B721" s="10"/>
      <c r="C721" s="101" t="s">
        <v>290</v>
      </c>
      <c r="D721" s="129">
        <v>3000</v>
      </c>
      <c r="E721" s="3"/>
    </row>
    <row r="722" spans="1:6" s="14" customFormat="1" x14ac:dyDescent="0.2">
      <c r="A722" s="51" t="s">
        <v>583</v>
      </c>
      <c r="B722" s="10"/>
      <c r="C722" s="101" t="s">
        <v>462</v>
      </c>
      <c r="D722" s="129">
        <v>5000</v>
      </c>
      <c r="E722" s="3"/>
    </row>
    <row r="723" spans="1:6" s="14" customFormat="1" x14ac:dyDescent="0.2">
      <c r="A723" s="51" t="s">
        <v>583</v>
      </c>
      <c r="B723" s="10"/>
      <c r="C723" s="101" t="s">
        <v>463</v>
      </c>
      <c r="D723" s="129">
        <v>1380</v>
      </c>
      <c r="E723" s="3"/>
    </row>
    <row r="724" spans="1:6" s="14" customFormat="1" x14ac:dyDescent="0.2">
      <c r="A724" s="51" t="s">
        <v>583</v>
      </c>
      <c r="B724" s="10"/>
      <c r="C724" s="101" t="s">
        <v>464</v>
      </c>
      <c r="D724" s="129">
        <v>350</v>
      </c>
      <c r="E724" s="3"/>
    </row>
    <row r="725" spans="1:6" s="14" customFormat="1" x14ac:dyDescent="0.2">
      <c r="A725" s="49" t="s">
        <v>611</v>
      </c>
      <c r="B725" s="15" t="s">
        <v>467</v>
      </c>
      <c r="C725" s="106"/>
      <c r="D725" s="130">
        <f>SUM(D726+D730)</f>
        <v>6700</v>
      </c>
      <c r="E725" s="3" t="s">
        <v>351</v>
      </c>
    </row>
    <row r="726" spans="1:6" s="14" customFormat="1" x14ac:dyDescent="0.2">
      <c r="A726" s="49"/>
      <c r="B726" s="15">
        <v>50</v>
      </c>
      <c r="C726" s="81" t="s">
        <v>18</v>
      </c>
      <c r="D726" s="130">
        <f>SUM(D727+D729)</f>
        <v>500</v>
      </c>
      <c r="E726" s="3"/>
    </row>
    <row r="727" spans="1:6" s="14" customFormat="1" x14ac:dyDescent="0.2">
      <c r="A727" s="49"/>
      <c r="B727" s="10">
        <v>500</v>
      </c>
      <c r="C727" s="80" t="s">
        <v>174</v>
      </c>
      <c r="D727" s="129">
        <f>SUM(D728)</f>
        <v>374</v>
      </c>
      <c r="E727" s="3"/>
    </row>
    <row r="728" spans="1:6" s="14" customFormat="1" x14ac:dyDescent="0.2">
      <c r="A728" s="49"/>
      <c r="B728" s="10">
        <v>5005</v>
      </c>
      <c r="C728" s="80" t="s">
        <v>210</v>
      </c>
      <c r="D728" s="129">
        <v>374</v>
      </c>
      <c r="E728" s="3"/>
      <c r="F728" s="43"/>
    </row>
    <row r="729" spans="1:6" s="14" customFormat="1" x14ac:dyDescent="0.2">
      <c r="A729" s="49"/>
      <c r="B729" s="10">
        <v>506</v>
      </c>
      <c r="C729" s="80" t="s">
        <v>175</v>
      </c>
      <c r="D729" s="129">
        <v>126</v>
      </c>
      <c r="E729" s="3"/>
    </row>
    <row r="730" spans="1:6" s="14" customFormat="1" x14ac:dyDescent="0.2">
      <c r="A730" s="49"/>
      <c r="B730" s="15">
        <v>55</v>
      </c>
      <c r="C730" s="81" t="s">
        <v>19</v>
      </c>
      <c r="D730" s="130">
        <f>SUM(D731)</f>
        <v>6200</v>
      </c>
      <c r="E730" s="3"/>
    </row>
    <row r="731" spans="1:6" s="14" customFormat="1" x14ac:dyDescent="0.2">
      <c r="A731" s="49"/>
      <c r="B731" s="10">
        <v>5525</v>
      </c>
      <c r="C731" s="80" t="s">
        <v>40</v>
      </c>
      <c r="D731" s="129">
        <f>SUM(D732:D738)</f>
        <v>6200</v>
      </c>
      <c r="E731" s="3"/>
      <c r="F731" s="43"/>
    </row>
    <row r="732" spans="1:6" s="14" customFormat="1" x14ac:dyDescent="0.2">
      <c r="A732" s="49"/>
      <c r="B732" s="15"/>
      <c r="C732" s="101" t="s">
        <v>468</v>
      </c>
      <c r="D732" s="129">
        <v>500</v>
      </c>
      <c r="E732" s="3"/>
    </row>
    <row r="733" spans="1:6" s="14" customFormat="1" x14ac:dyDescent="0.2">
      <c r="A733" s="49"/>
      <c r="B733" s="15"/>
      <c r="C733" s="101" t="s">
        <v>469</v>
      </c>
      <c r="D733" s="129">
        <v>1000</v>
      </c>
      <c r="E733" s="3"/>
    </row>
    <row r="734" spans="1:6" s="14" customFormat="1" x14ac:dyDescent="0.2">
      <c r="A734" s="49"/>
      <c r="B734" s="15"/>
      <c r="C734" s="101" t="s">
        <v>470</v>
      </c>
      <c r="D734" s="129">
        <v>1000</v>
      </c>
      <c r="E734" s="3"/>
    </row>
    <row r="735" spans="1:6" s="14" customFormat="1" x14ac:dyDescent="0.2">
      <c r="A735" s="49"/>
      <c r="B735" s="15"/>
      <c r="C735" s="101" t="s">
        <v>471</v>
      </c>
      <c r="D735" s="129">
        <v>500</v>
      </c>
      <c r="E735" s="3"/>
    </row>
    <row r="736" spans="1:6" s="14" customFormat="1" x14ac:dyDescent="0.2">
      <c r="A736" s="51"/>
      <c r="B736" s="10"/>
      <c r="C736" s="101" t="s">
        <v>472</v>
      </c>
      <c r="D736" s="129">
        <v>1000</v>
      </c>
      <c r="E736" s="3"/>
    </row>
    <row r="737" spans="1:5" s="14" customFormat="1" x14ac:dyDescent="0.2">
      <c r="A737" s="51"/>
      <c r="B737" s="10"/>
      <c r="C737" s="101" t="s">
        <v>352</v>
      </c>
      <c r="D737" s="129">
        <v>2000</v>
      </c>
      <c r="E737" s="3"/>
    </row>
    <row r="738" spans="1:5" s="14" customFormat="1" x14ac:dyDescent="0.2">
      <c r="A738" s="51"/>
      <c r="B738" s="10"/>
      <c r="C738" s="101" t="s">
        <v>473</v>
      </c>
      <c r="D738" s="129">
        <v>200</v>
      </c>
      <c r="E738" s="3"/>
    </row>
    <row r="739" spans="1:5" s="14" customFormat="1" x14ac:dyDescent="0.2">
      <c r="A739" s="49" t="s">
        <v>584</v>
      </c>
      <c r="B739" s="15" t="s">
        <v>28</v>
      </c>
      <c r="C739" s="106"/>
      <c r="D739" s="130">
        <f>SUM(D740+D744+D753)</f>
        <v>173274</v>
      </c>
      <c r="E739" s="3" t="s">
        <v>200</v>
      </c>
    </row>
    <row r="740" spans="1:5" s="14" customFormat="1" x14ac:dyDescent="0.2">
      <c r="A740" s="49"/>
      <c r="B740" s="15">
        <v>50</v>
      </c>
      <c r="C740" s="81" t="s">
        <v>18</v>
      </c>
      <c r="D740" s="130">
        <f>SUM(D741+D743)</f>
        <v>33910</v>
      </c>
      <c r="E740" s="3"/>
    </row>
    <row r="741" spans="1:5" s="14" customFormat="1" x14ac:dyDescent="0.2">
      <c r="A741" s="49"/>
      <c r="B741" s="10">
        <v>500</v>
      </c>
      <c r="C741" s="80" t="s">
        <v>174</v>
      </c>
      <c r="D741" s="129">
        <f>SUM(D742)</f>
        <v>25344</v>
      </c>
      <c r="E741" s="3"/>
    </row>
    <row r="742" spans="1:5" s="14" customFormat="1" x14ac:dyDescent="0.2">
      <c r="A742" s="49"/>
      <c r="B742" s="10">
        <v>5002</v>
      </c>
      <c r="C742" s="80" t="s">
        <v>182</v>
      </c>
      <c r="D742" s="129">
        <v>25344</v>
      </c>
      <c r="E742" s="3"/>
    </row>
    <row r="743" spans="1:5" s="14" customFormat="1" x14ac:dyDescent="0.2">
      <c r="A743" s="49"/>
      <c r="B743" s="10">
        <v>506</v>
      </c>
      <c r="C743" s="80" t="s">
        <v>175</v>
      </c>
      <c r="D743" s="129">
        <v>8566</v>
      </c>
      <c r="E743" s="3"/>
    </row>
    <row r="744" spans="1:5" s="14" customFormat="1" x14ac:dyDescent="0.2">
      <c r="A744" s="49"/>
      <c r="B744" s="15">
        <v>55</v>
      </c>
      <c r="C744" s="81" t="s">
        <v>19</v>
      </c>
      <c r="D744" s="130">
        <f>SUM(D745:D752)</f>
        <v>11718</v>
      </c>
      <c r="E744" s="3"/>
    </row>
    <row r="745" spans="1:5" s="14" customFormat="1" x14ac:dyDescent="0.2">
      <c r="A745" s="49"/>
      <c r="B745" s="10">
        <v>5500</v>
      </c>
      <c r="C745" s="80" t="s">
        <v>20</v>
      </c>
      <c r="D745" s="129">
        <v>1541</v>
      </c>
      <c r="E745" s="3"/>
    </row>
    <row r="746" spans="1:5" s="14" customFormat="1" x14ac:dyDescent="0.2">
      <c r="A746" s="49"/>
      <c r="B746" s="10">
        <v>5503</v>
      </c>
      <c r="C746" s="80" t="s">
        <v>21</v>
      </c>
      <c r="D746" s="129">
        <v>265</v>
      </c>
      <c r="E746" s="3"/>
    </row>
    <row r="747" spans="1:5" s="14" customFormat="1" x14ac:dyDescent="0.2">
      <c r="A747" s="49"/>
      <c r="B747" s="10">
        <v>5504</v>
      </c>
      <c r="C747" s="80" t="s">
        <v>22</v>
      </c>
      <c r="D747" s="129">
        <v>369</v>
      </c>
      <c r="E747" s="3"/>
    </row>
    <row r="748" spans="1:5" s="14" customFormat="1" x14ac:dyDescent="0.2">
      <c r="A748" s="49"/>
      <c r="B748" s="10">
        <v>5511</v>
      </c>
      <c r="C748" s="80" t="s">
        <v>176</v>
      </c>
      <c r="D748" s="129">
        <v>3274</v>
      </c>
      <c r="E748" s="3"/>
    </row>
    <row r="749" spans="1:5" s="14" customFormat="1" x14ac:dyDescent="0.2">
      <c r="A749" s="49"/>
      <c r="B749" s="10">
        <v>5513</v>
      </c>
      <c r="C749" s="80" t="s">
        <v>23</v>
      </c>
      <c r="D749" s="129">
        <v>1620</v>
      </c>
      <c r="E749" s="3"/>
    </row>
    <row r="750" spans="1:5" s="14" customFormat="1" x14ac:dyDescent="0.2">
      <c r="A750" s="49"/>
      <c r="B750" s="10">
        <v>5514</v>
      </c>
      <c r="C750" s="80" t="s">
        <v>177</v>
      </c>
      <c r="D750" s="129">
        <v>1112</v>
      </c>
      <c r="E750" s="3"/>
    </row>
    <row r="751" spans="1:5" s="14" customFormat="1" x14ac:dyDescent="0.2">
      <c r="A751" s="49"/>
      <c r="B751" s="10">
        <v>5515</v>
      </c>
      <c r="C751" s="80" t="s">
        <v>24</v>
      </c>
      <c r="D751" s="129">
        <v>2564</v>
      </c>
      <c r="E751" s="3"/>
    </row>
    <row r="752" spans="1:5" s="14" customFormat="1" x14ac:dyDescent="0.2">
      <c r="A752" s="49"/>
      <c r="B752" s="10">
        <v>5525</v>
      </c>
      <c r="C752" s="80" t="s">
        <v>40</v>
      </c>
      <c r="D752" s="129">
        <v>973</v>
      </c>
      <c r="E752" s="3"/>
    </row>
    <row r="753" spans="1:5" s="14" customFormat="1" x14ac:dyDescent="0.2">
      <c r="A753" s="49"/>
      <c r="B753" s="15">
        <v>15</v>
      </c>
      <c r="C753" s="81" t="s">
        <v>211</v>
      </c>
      <c r="D753" s="130">
        <f>SUM(D754)</f>
        <v>127646</v>
      </c>
      <c r="E753" s="3" t="s">
        <v>382</v>
      </c>
    </row>
    <row r="754" spans="1:5" s="14" customFormat="1" x14ac:dyDescent="0.2">
      <c r="A754" s="49"/>
      <c r="B754" s="10">
        <v>1551</v>
      </c>
      <c r="C754" s="80" t="s">
        <v>190</v>
      </c>
      <c r="D754" s="129">
        <f>SUM(D755:D756)</f>
        <v>127646</v>
      </c>
      <c r="E754" s="3"/>
    </row>
    <row r="755" spans="1:5" s="14" customFormat="1" x14ac:dyDescent="0.2">
      <c r="A755" s="51" t="s">
        <v>617</v>
      </c>
      <c r="B755" s="10"/>
      <c r="C755" s="100" t="s">
        <v>465</v>
      </c>
      <c r="D755" s="129">
        <v>90346</v>
      </c>
      <c r="E755" s="3"/>
    </row>
    <row r="756" spans="1:5" s="14" customFormat="1" x14ac:dyDescent="0.2">
      <c r="A756" s="51" t="s">
        <v>584</v>
      </c>
      <c r="B756" s="10"/>
      <c r="C756" s="100" t="s">
        <v>466</v>
      </c>
      <c r="D756" s="129">
        <v>37300</v>
      </c>
      <c r="E756" s="3"/>
    </row>
    <row r="757" spans="1:5" s="14" customFormat="1" x14ac:dyDescent="0.2">
      <c r="A757" s="49" t="s">
        <v>585</v>
      </c>
      <c r="B757" s="15" t="s">
        <v>152</v>
      </c>
      <c r="C757" s="106"/>
      <c r="D757" s="149">
        <f>SUM(D758+D762)</f>
        <v>55713</v>
      </c>
      <c r="E757" s="3" t="s">
        <v>325</v>
      </c>
    </row>
    <row r="758" spans="1:5" s="14" customFormat="1" x14ac:dyDescent="0.2">
      <c r="A758" s="49"/>
      <c r="B758" s="15">
        <v>50</v>
      </c>
      <c r="C758" s="81" t="s">
        <v>18</v>
      </c>
      <c r="D758" s="130">
        <f>SUM(D759+D761)</f>
        <v>10436</v>
      </c>
      <c r="E758" s="3"/>
    </row>
    <row r="759" spans="1:5" s="14" customFormat="1" x14ac:dyDescent="0.2">
      <c r="A759" s="49"/>
      <c r="B759" s="10">
        <v>500</v>
      </c>
      <c r="C759" s="80" t="s">
        <v>174</v>
      </c>
      <c r="D759" s="129">
        <f>SUM(D760)</f>
        <v>7800</v>
      </c>
      <c r="E759" s="3"/>
    </row>
    <row r="760" spans="1:5" s="14" customFormat="1" x14ac:dyDescent="0.2">
      <c r="A760" s="49"/>
      <c r="B760" s="10">
        <v>5002</v>
      </c>
      <c r="C760" s="80" t="s">
        <v>182</v>
      </c>
      <c r="D760" s="129">
        <v>7800</v>
      </c>
      <c r="E760" s="3"/>
    </row>
    <row r="761" spans="1:5" s="14" customFormat="1" x14ac:dyDescent="0.2">
      <c r="A761" s="49"/>
      <c r="B761" s="10">
        <v>506</v>
      </c>
      <c r="C761" s="80" t="s">
        <v>175</v>
      </c>
      <c r="D761" s="129">
        <v>2636</v>
      </c>
      <c r="E761" s="3"/>
    </row>
    <row r="762" spans="1:5" s="14" customFormat="1" x14ac:dyDescent="0.2">
      <c r="A762" s="49"/>
      <c r="B762" s="15">
        <v>55</v>
      </c>
      <c r="C762" s="81" t="s">
        <v>19</v>
      </c>
      <c r="D762" s="130">
        <f>SUM(D763:D768)</f>
        <v>45277</v>
      </c>
      <c r="E762" s="3"/>
    </row>
    <row r="763" spans="1:5" s="14" customFormat="1" x14ac:dyDescent="0.2">
      <c r="A763" s="49"/>
      <c r="B763" s="10">
        <v>5500</v>
      </c>
      <c r="C763" s="80" t="s">
        <v>20</v>
      </c>
      <c r="D763" s="129">
        <v>1200</v>
      </c>
      <c r="E763" s="3"/>
    </row>
    <row r="764" spans="1:5" s="14" customFormat="1" x14ac:dyDescent="0.2">
      <c r="A764" s="49"/>
      <c r="B764" s="10">
        <v>5504</v>
      </c>
      <c r="C764" s="80" t="s">
        <v>22</v>
      </c>
      <c r="D764" s="129">
        <v>100</v>
      </c>
      <c r="E764" s="3"/>
    </row>
    <row r="765" spans="1:5" s="14" customFormat="1" x14ac:dyDescent="0.2">
      <c r="A765" s="49"/>
      <c r="B765" s="10">
        <v>5511</v>
      </c>
      <c r="C765" s="80" t="s">
        <v>176</v>
      </c>
      <c r="D765" s="129">
        <v>57</v>
      </c>
      <c r="E765" s="3"/>
    </row>
    <row r="766" spans="1:5" s="14" customFormat="1" x14ac:dyDescent="0.2">
      <c r="A766" s="49"/>
      <c r="B766" s="10">
        <v>5515</v>
      </c>
      <c r="C766" s="80" t="s">
        <v>24</v>
      </c>
      <c r="D766" s="129">
        <v>8800</v>
      </c>
      <c r="E766" s="3"/>
    </row>
    <row r="767" spans="1:5" s="14" customFormat="1" x14ac:dyDescent="0.2">
      <c r="A767" s="49"/>
      <c r="B767" s="10">
        <v>5522</v>
      </c>
      <c r="C767" s="80" t="s">
        <v>66</v>
      </c>
      <c r="D767" s="129">
        <v>20</v>
      </c>
      <c r="E767" s="3"/>
    </row>
    <row r="768" spans="1:5" s="14" customFormat="1" x14ac:dyDescent="0.2">
      <c r="A768" s="49"/>
      <c r="B768" s="10">
        <v>5525</v>
      </c>
      <c r="C768" s="80" t="s">
        <v>40</v>
      </c>
      <c r="D768" s="129">
        <v>35100</v>
      </c>
      <c r="E768" s="3"/>
    </row>
    <row r="769" spans="1:6" s="14" customFormat="1" x14ac:dyDescent="0.2">
      <c r="A769" s="49" t="s">
        <v>56</v>
      </c>
      <c r="B769" s="15" t="s">
        <v>191</v>
      </c>
      <c r="C769" s="106"/>
      <c r="D769" s="130">
        <f>SUM(D770+D775)</f>
        <v>41924</v>
      </c>
      <c r="E769" s="27" t="s">
        <v>201</v>
      </c>
    </row>
    <row r="770" spans="1:6" s="14" customFormat="1" x14ac:dyDescent="0.2">
      <c r="A770" s="49"/>
      <c r="B770" s="15">
        <v>50</v>
      </c>
      <c r="C770" s="81" t="s">
        <v>18</v>
      </c>
      <c r="D770" s="130">
        <f>SUM(D771+D774)</f>
        <v>15414</v>
      </c>
      <c r="E770" s="3"/>
    </row>
    <row r="771" spans="1:6" s="14" customFormat="1" x14ac:dyDescent="0.2">
      <c r="A771" s="49"/>
      <c r="B771" s="10">
        <v>500</v>
      </c>
      <c r="C771" s="80" t="s">
        <v>174</v>
      </c>
      <c r="D771" s="129">
        <f>SUM(D772:D773)</f>
        <v>11520</v>
      </c>
      <c r="E771" s="3"/>
    </row>
    <row r="772" spans="1:6" s="14" customFormat="1" x14ac:dyDescent="0.2">
      <c r="A772" s="49"/>
      <c r="B772" s="10">
        <v>5002</v>
      </c>
      <c r="C772" s="80" t="s">
        <v>182</v>
      </c>
      <c r="D772" s="129">
        <v>10800</v>
      </c>
      <c r="E772" s="3"/>
    </row>
    <row r="773" spans="1:6" s="14" customFormat="1" x14ac:dyDescent="0.2">
      <c r="A773" s="49"/>
      <c r="B773" s="10">
        <v>5005</v>
      </c>
      <c r="C773" s="80" t="s">
        <v>210</v>
      </c>
      <c r="D773" s="129">
        <v>720</v>
      </c>
      <c r="E773" s="3"/>
    </row>
    <row r="774" spans="1:6" s="14" customFormat="1" x14ac:dyDescent="0.2">
      <c r="A774" s="49"/>
      <c r="B774" s="10">
        <v>506</v>
      </c>
      <c r="C774" s="80" t="s">
        <v>175</v>
      </c>
      <c r="D774" s="129">
        <v>3894</v>
      </c>
      <c r="E774" s="3"/>
    </row>
    <row r="775" spans="1:6" s="14" customFormat="1" x14ac:dyDescent="0.2">
      <c r="A775" s="49"/>
      <c r="B775" s="15">
        <v>55</v>
      </c>
      <c r="C775" s="81" t="s">
        <v>19</v>
      </c>
      <c r="D775" s="130">
        <f>SUM(D776:D778)</f>
        <v>26510</v>
      </c>
      <c r="E775" s="3"/>
    </row>
    <row r="776" spans="1:6" s="14" customFormat="1" x14ac:dyDescent="0.2">
      <c r="A776" s="49"/>
      <c r="B776" s="10">
        <v>5500</v>
      </c>
      <c r="C776" s="80" t="s">
        <v>20</v>
      </c>
      <c r="D776" s="129">
        <v>25200</v>
      </c>
      <c r="E776" s="3"/>
    </row>
    <row r="777" spans="1:6" s="14" customFormat="1" x14ac:dyDescent="0.2">
      <c r="A777" s="49"/>
      <c r="B777" s="10">
        <v>5504</v>
      </c>
      <c r="C777" s="80" t="s">
        <v>22</v>
      </c>
      <c r="D777" s="129">
        <v>310</v>
      </c>
      <c r="E777" s="3"/>
    </row>
    <row r="778" spans="1:6" s="14" customFormat="1" x14ac:dyDescent="0.2">
      <c r="A778" s="49"/>
      <c r="B778" s="10">
        <v>5515</v>
      </c>
      <c r="C778" s="80" t="s">
        <v>24</v>
      </c>
      <c r="D778" s="129">
        <v>1000</v>
      </c>
      <c r="E778" s="3"/>
    </row>
    <row r="779" spans="1:6" s="14" customFormat="1" x14ac:dyDescent="0.2">
      <c r="A779" s="49" t="s">
        <v>586</v>
      </c>
      <c r="B779" s="15" t="s">
        <v>587</v>
      </c>
      <c r="C779" s="106"/>
      <c r="D779" s="130">
        <f>SUM(D780)</f>
        <v>11928</v>
      </c>
      <c r="E779" s="3" t="s">
        <v>351</v>
      </c>
    </row>
    <row r="780" spans="1:6" s="14" customFormat="1" x14ac:dyDescent="0.2">
      <c r="A780" s="49"/>
      <c r="B780" s="35">
        <v>4500</v>
      </c>
      <c r="C780" s="36" t="s">
        <v>99</v>
      </c>
      <c r="D780" s="130">
        <f>SUM(D781)</f>
        <v>11928</v>
      </c>
      <c r="E780" s="3"/>
    </row>
    <row r="781" spans="1:6" s="14" customFormat="1" ht="13.5" thickBot="1" x14ac:dyDescent="0.25">
      <c r="A781" s="49"/>
      <c r="B781" s="10"/>
      <c r="C781" s="80" t="s">
        <v>559</v>
      </c>
      <c r="D781" s="146">
        <v>11928</v>
      </c>
      <c r="E781" s="3"/>
      <c r="F781" s="43"/>
    </row>
    <row r="782" spans="1:6" ht="13.5" thickBot="1" x14ac:dyDescent="0.25">
      <c r="A782" s="69" t="s">
        <v>57</v>
      </c>
      <c r="B782" s="7" t="s">
        <v>129</v>
      </c>
      <c r="C782" s="105"/>
      <c r="D782" s="145">
        <f>D783+D803+D809+D828+D849+D857+D866+D886+D903+D906+D909+D928+D954+D958+D963+D968+D973+D993+D1013+D1018+D1044+D1049+D1052+D1074+D1078+D1087+D1098+D1107+D1113+D1118+D1121+D1135+D1144+D1151+D1160+D1164+D1168+D1171+D1182+D1192+D1195+D1204+D1207+D1210+D1226+D1231</f>
        <v>8987396</v>
      </c>
    </row>
    <row r="783" spans="1:6" s="14" customFormat="1" x14ac:dyDescent="0.2">
      <c r="A783" s="72" t="s">
        <v>476</v>
      </c>
      <c r="B783" s="23" t="s">
        <v>79</v>
      </c>
      <c r="C783" s="107"/>
      <c r="D783" s="147">
        <f>SUM(D784+D788+D800)</f>
        <v>1099963</v>
      </c>
      <c r="E783" s="3" t="s">
        <v>199</v>
      </c>
    </row>
    <row r="784" spans="1:6" s="14" customFormat="1" x14ac:dyDescent="0.2">
      <c r="A784" s="49"/>
      <c r="B784" s="15">
        <v>50</v>
      </c>
      <c r="C784" s="81" t="s">
        <v>18</v>
      </c>
      <c r="D784" s="130">
        <f>SUM(D785+D787)</f>
        <v>395199</v>
      </c>
      <c r="E784" s="3"/>
    </row>
    <row r="785" spans="1:5" s="14" customFormat="1" x14ac:dyDescent="0.2">
      <c r="A785" s="49"/>
      <c r="B785" s="10">
        <v>500</v>
      </c>
      <c r="C785" s="80" t="s">
        <v>174</v>
      </c>
      <c r="D785" s="129">
        <f>SUM(D786)</f>
        <v>295366</v>
      </c>
      <c r="E785" s="3"/>
    </row>
    <row r="786" spans="1:5" s="14" customFormat="1" x14ac:dyDescent="0.2">
      <c r="A786" s="49"/>
      <c r="B786" s="10">
        <v>5002</v>
      </c>
      <c r="C786" s="80" t="s">
        <v>182</v>
      </c>
      <c r="D786" s="129">
        <v>295366</v>
      </c>
      <c r="E786" s="3"/>
    </row>
    <row r="787" spans="1:5" s="14" customFormat="1" x14ac:dyDescent="0.2">
      <c r="A787" s="49"/>
      <c r="B787" s="10">
        <v>506</v>
      </c>
      <c r="C787" s="80" t="s">
        <v>175</v>
      </c>
      <c r="D787" s="129">
        <v>99833</v>
      </c>
      <c r="E787" s="3"/>
    </row>
    <row r="788" spans="1:5" s="14" customFormat="1" x14ac:dyDescent="0.2">
      <c r="A788" s="49"/>
      <c r="B788" s="15">
        <v>55</v>
      </c>
      <c r="C788" s="81" t="s">
        <v>19</v>
      </c>
      <c r="D788" s="130">
        <f>SUM(D789:D799)</f>
        <v>90151</v>
      </c>
      <c r="E788" s="3"/>
    </row>
    <row r="789" spans="1:5" s="14" customFormat="1" x14ac:dyDescent="0.2">
      <c r="A789" s="49"/>
      <c r="B789" s="10">
        <v>5500</v>
      </c>
      <c r="C789" s="80" t="s">
        <v>20</v>
      </c>
      <c r="D789" s="129">
        <v>1197</v>
      </c>
      <c r="E789" s="3"/>
    </row>
    <row r="790" spans="1:5" s="14" customFormat="1" x14ac:dyDescent="0.2">
      <c r="A790" s="49"/>
      <c r="B790" s="10">
        <v>5504</v>
      </c>
      <c r="C790" s="80" t="s">
        <v>22</v>
      </c>
      <c r="D790" s="129">
        <v>2000</v>
      </c>
      <c r="E790" s="3"/>
    </row>
    <row r="791" spans="1:5" s="14" customFormat="1" x14ac:dyDescent="0.2">
      <c r="A791" s="49"/>
      <c r="B791" s="10">
        <v>5511</v>
      </c>
      <c r="C791" s="80" t="s">
        <v>176</v>
      </c>
      <c r="D791" s="129">
        <v>39798</v>
      </c>
      <c r="E791" s="3"/>
    </row>
    <row r="792" spans="1:5" s="14" customFormat="1" x14ac:dyDescent="0.2">
      <c r="A792" s="49"/>
      <c r="B792" s="10">
        <v>5513</v>
      </c>
      <c r="C792" s="80" t="s">
        <v>23</v>
      </c>
      <c r="D792" s="129">
        <v>100</v>
      </c>
      <c r="E792" s="3"/>
    </row>
    <row r="793" spans="1:5" s="14" customFormat="1" x14ac:dyDescent="0.2">
      <c r="A793" s="49"/>
      <c r="B793" s="10">
        <v>5514</v>
      </c>
      <c r="C793" s="80" t="s">
        <v>177</v>
      </c>
      <c r="D793" s="129">
        <v>2850</v>
      </c>
      <c r="E793" s="3"/>
    </row>
    <row r="794" spans="1:5" s="14" customFormat="1" x14ac:dyDescent="0.2">
      <c r="A794" s="49"/>
      <c r="B794" s="10">
        <v>5515</v>
      </c>
      <c r="C794" s="80" t="s">
        <v>24</v>
      </c>
      <c r="D794" s="129">
        <v>8693</v>
      </c>
      <c r="E794" s="3"/>
    </row>
    <row r="795" spans="1:5" s="14" customFormat="1" x14ac:dyDescent="0.2">
      <c r="A795" s="49"/>
      <c r="B795" s="10">
        <v>5521</v>
      </c>
      <c r="C795" s="80" t="s">
        <v>85</v>
      </c>
      <c r="D795" s="129">
        <v>18000</v>
      </c>
      <c r="E795" s="3"/>
    </row>
    <row r="796" spans="1:5" s="14" customFormat="1" x14ac:dyDescent="0.2">
      <c r="A796" s="49"/>
      <c r="B796" s="10">
        <v>5522</v>
      </c>
      <c r="C796" s="80" t="s">
        <v>66</v>
      </c>
      <c r="D796" s="129">
        <v>150</v>
      </c>
      <c r="E796" s="3"/>
    </row>
    <row r="797" spans="1:5" s="14" customFormat="1" x14ac:dyDescent="0.2">
      <c r="A797" s="49"/>
      <c r="B797" s="10">
        <v>5524</v>
      </c>
      <c r="C797" s="80" t="s">
        <v>26</v>
      </c>
      <c r="D797" s="129">
        <v>16538</v>
      </c>
      <c r="E797" s="3"/>
    </row>
    <row r="798" spans="1:5" s="14" customFormat="1" x14ac:dyDescent="0.2">
      <c r="A798" s="49"/>
      <c r="B798" s="10">
        <v>5525</v>
      </c>
      <c r="C798" s="80" t="s">
        <v>40</v>
      </c>
      <c r="D798" s="129">
        <v>675</v>
      </c>
      <c r="E798" s="3"/>
    </row>
    <row r="799" spans="1:5" s="14" customFormat="1" x14ac:dyDescent="0.2">
      <c r="A799" s="49"/>
      <c r="B799" s="10">
        <v>5532</v>
      </c>
      <c r="C799" s="80" t="s">
        <v>64</v>
      </c>
      <c r="D799" s="129">
        <v>150</v>
      </c>
      <c r="E799" s="3"/>
    </row>
    <row r="800" spans="1:5" x14ac:dyDescent="0.2">
      <c r="A800" s="51"/>
      <c r="B800" s="15">
        <v>15</v>
      </c>
      <c r="C800" s="81" t="s">
        <v>211</v>
      </c>
      <c r="D800" s="130">
        <f>SUM(D801)</f>
        <v>614613</v>
      </c>
      <c r="E800" s="3" t="s">
        <v>382</v>
      </c>
    </row>
    <row r="801" spans="1:5" x14ac:dyDescent="0.2">
      <c r="A801" s="51"/>
      <c r="B801" s="10">
        <v>1551</v>
      </c>
      <c r="C801" s="80" t="s">
        <v>190</v>
      </c>
      <c r="D801" s="129">
        <f>SUM(D802)</f>
        <v>614613</v>
      </c>
    </row>
    <row r="802" spans="1:5" x14ac:dyDescent="0.2">
      <c r="A802" s="153"/>
      <c r="B802" s="10"/>
      <c r="C802" s="100" t="s">
        <v>474</v>
      </c>
      <c r="D802" s="129">
        <v>614613</v>
      </c>
    </row>
    <row r="803" spans="1:5" x14ac:dyDescent="0.2">
      <c r="A803" s="49" t="s">
        <v>477</v>
      </c>
      <c r="B803" s="15" t="s">
        <v>475</v>
      </c>
      <c r="C803" s="106"/>
      <c r="D803" s="130">
        <f>SUM(D804)</f>
        <v>4476</v>
      </c>
      <c r="E803" s="3" t="s">
        <v>199</v>
      </c>
    </row>
    <row r="804" spans="1:5" x14ac:dyDescent="0.2">
      <c r="A804" s="51"/>
      <c r="B804" s="15">
        <v>55</v>
      </c>
      <c r="C804" s="81" t="s">
        <v>19</v>
      </c>
      <c r="D804" s="130">
        <f>SUM(D805+D807)</f>
        <v>4476</v>
      </c>
    </row>
    <row r="805" spans="1:5" x14ac:dyDescent="0.2">
      <c r="A805" s="51"/>
      <c r="B805" s="10">
        <v>5504</v>
      </c>
      <c r="C805" s="80" t="s">
        <v>22</v>
      </c>
      <c r="D805" s="129">
        <f>SUM(D806)</f>
        <v>476</v>
      </c>
    </row>
    <row r="806" spans="1:5" x14ac:dyDescent="0.2">
      <c r="A806" s="51" t="s">
        <v>618</v>
      </c>
      <c r="B806" s="10"/>
      <c r="C806" s="100" t="s">
        <v>479</v>
      </c>
      <c r="D806" s="129">
        <v>476</v>
      </c>
    </row>
    <row r="807" spans="1:5" x14ac:dyDescent="0.2">
      <c r="A807" s="51"/>
      <c r="B807" s="10">
        <v>5515</v>
      </c>
      <c r="C807" s="80" t="s">
        <v>24</v>
      </c>
      <c r="D807" s="129">
        <f>SUM(D808)</f>
        <v>4000</v>
      </c>
    </row>
    <row r="808" spans="1:5" x14ac:dyDescent="0.2">
      <c r="A808" s="51"/>
      <c r="B808" s="10"/>
      <c r="C808" s="100" t="s">
        <v>300</v>
      </c>
      <c r="D808" s="129">
        <v>4000</v>
      </c>
    </row>
    <row r="809" spans="1:5" s="18" customFormat="1" ht="13.5" x14ac:dyDescent="0.25">
      <c r="A809" s="49" t="s">
        <v>478</v>
      </c>
      <c r="B809" s="15" t="s">
        <v>345</v>
      </c>
      <c r="C809" s="106"/>
      <c r="D809" s="130">
        <f>SUM(D810+D814)</f>
        <v>472347</v>
      </c>
      <c r="E809" s="3" t="s">
        <v>199</v>
      </c>
    </row>
    <row r="810" spans="1:5" s="14" customFormat="1" x14ac:dyDescent="0.2">
      <c r="A810" s="49"/>
      <c r="B810" s="15">
        <v>50</v>
      </c>
      <c r="C810" s="81" t="s">
        <v>18</v>
      </c>
      <c r="D810" s="130">
        <f>SUM(D811+D813)</f>
        <v>362127</v>
      </c>
      <c r="E810" s="3"/>
    </row>
    <row r="811" spans="1:5" s="14" customFormat="1" x14ac:dyDescent="0.2">
      <c r="A811" s="49"/>
      <c r="B811" s="10">
        <v>500</v>
      </c>
      <c r="C811" s="80" t="s">
        <v>174</v>
      </c>
      <c r="D811" s="129">
        <f>SUM(D812)</f>
        <v>270648</v>
      </c>
      <c r="E811" s="3"/>
    </row>
    <row r="812" spans="1:5" s="14" customFormat="1" x14ac:dyDescent="0.2">
      <c r="A812" s="49"/>
      <c r="B812" s="10">
        <v>5002</v>
      </c>
      <c r="C812" s="80" t="s">
        <v>182</v>
      </c>
      <c r="D812" s="129">
        <v>270648</v>
      </c>
      <c r="E812" s="3"/>
    </row>
    <row r="813" spans="1:5" s="14" customFormat="1" x14ac:dyDescent="0.2">
      <c r="A813" s="49"/>
      <c r="B813" s="10">
        <v>506</v>
      </c>
      <c r="C813" s="80" t="s">
        <v>175</v>
      </c>
      <c r="D813" s="129">
        <v>91479</v>
      </c>
      <c r="E813" s="3"/>
    </row>
    <row r="814" spans="1:5" s="14" customFormat="1" x14ac:dyDescent="0.2">
      <c r="A814" s="49"/>
      <c r="B814" s="15">
        <v>55</v>
      </c>
      <c r="C814" s="81" t="s">
        <v>19</v>
      </c>
      <c r="D814" s="130">
        <f>SUM(D815:D827)</f>
        <v>110220</v>
      </c>
      <c r="E814" s="3"/>
    </row>
    <row r="815" spans="1:5" s="14" customFormat="1" x14ac:dyDescent="0.2">
      <c r="A815" s="49"/>
      <c r="B815" s="10">
        <v>5500</v>
      </c>
      <c r="C815" s="80" t="s">
        <v>20</v>
      </c>
      <c r="D815" s="129">
        <v>3110</v>
      </c>
      <c r="E815" s="3"/>
    </row>
    <row r="816" spans="1:5" s="14" customFormat="1" x14ac:dyDescent="0.2">
      <c r="A816" s="49"/>
      <c r="B816" s="10">
        <v>5504</v>
      </c>
      <c r="C816" s="80" t="s">
        <v>22</v>
      </c>
      <c r="D816" s="129">
        <v>1500</v>
      </c>
      <c r="E816" s="3"/>
    </row>
    <row r="817" spans="1:5" s="14" customFormat="1" x14ac:dyDescent="0.2">
      <c r="A817" s="49"/>
      <c r="B817" s="10">
        <v>5511</v>
      </c>
      <c r="C817" s="80" t="s">
        <v>176</v>
      </c>
      <c r="D817" s="129">
        <v>56809</v>
      </c>
      <c r="E817" s="3"/>
    </row>
    <row r="818" spans="1:5" s="14" customFormat="1" x14ac:dyDescent="0.2">
      <c r="A818" s="49"/>
      <c r="B818" s="10">
        <v>5513</v>
      </c>
      <c r="C818" s="80" t="s">
        <v>23</v>
      </c>
      <c r="D818" s="129">
        <v>700</v>
      </c>
      <c r="E818" s="3"/>
    </row>
    <row r="819" spans="1:5" s="14" customFormat="1" x14ac:dyDescent="0.2">
      <c r="A819" s="49"/>
      <c r="B819" s="10">
        <v>5514</v>
      </c>
      <c r="C819" s="80" t="s">
        <v>177</v>
      </c>
      <c r="D819" s="129">
        <v>2650</v>
      </c>
      <c r="E819" s="3"/>
    </row>
    <row r="820" spans="1:5" s="14" customFormat="1" x14ac:dyDescent="0.2">
      <c r="A820" s="49"/>
      <c r="B820" s="10">
        <v>5515</v>
      </c>
      <c r="C820" s="80" t="s">
        <v>24</v>
      </c>
      <c r="D820" s="129">
        <v>4993</v>
      </c>
      <c r="E820" s="3"/>
    </row>
    <row r="821" spans="1:5" s="14" customFormat="1" x14ac:dyDescent="0.2">
      <c r="A821" s="49"/>
      <c r="B821" s="10">
        <v>5521</v>
      </c>
      <c r="C821" s="80" t="s">
        <v>85</v>
      </c>
      <c r="D821" s="129">
        <v>21400</v>
      </c>
      <c r="E821" s="3"/>
    </row>
    <row r="822" spans="1:5" s="14" customFormat="1" x14ac:dyDescent="0.2">
      <c r="A822" s="49"/>
      <c r="B822" s="10">
        <v>5522</v>
      </c>
      <c r="C822" s="80" t="s">
        <v>66</v>
      </c>
      <c r="D822" s="129">
        <v>80</v>
      </c>
      <c r="E822" s="3"/>
    </row>
    <row r="823" spans="1:5" s="14" customFormat="1" x14ac:dyDescent="0.2">
      <c r="A823" s="49"/>
      <c r="B823" s="10">
        <v>5524</v>
      </c>
      <c r="C823" s="80" t="s">
        <v>26</v>
      </c>
      <c r="D823" s="129">
        <v>16538</v>
      </c>
      <c r="E823" s="3"/>
    </row>
    <row r="824" spans="1:5" s="14" customFormat="1" x14ac:dyDescent="0.2">
      <c r="A824" s="49"/>
      <c r="B824" s="10">
        <v>5525</v>
      </c>
      <c r="C824" s="80" t="s">
        <v>40</v>
      </c>
      <c r="D824" s="129">
        <v>800</v>
      </c>
      <c r="E824" s="3"/>
    </row>
    <row r="825" spans="1:5" s="14" customFormat="1" x14ac:dyDescent="0.2">
      <c r="A825" s="49"/>
      <c r="B825" s="10">
        <v>5532</v>
      </c>
      <c r="C825" s="80" t="s">
        <v>64</v>
      </c>
      <c r="D825" s="129">
        <v>200</v>
      </c>
      <c r="E825" s="3"/>
    </row>
    <row r="826" spans="1:5" s="14" customFormat="1" x14ac:dyDescent="0.2">
      <c r="A826" s="49"/>
      <c r="B826" s="10">
        <v>5539</v>
      </c>
      <c r="C826" s="80" t="s">
        <v>192</v>
      </c>
      <c r="D826" s="129">
        <v>40</v>
      </c>
      <c r="E826" s="3"/>
    </row>
    <row r="827" spans="1:5" x14ac:dyDescent="0.2">
      <c r="A827" s="51"/>
      <c r="B827" s="10">
        <v>5540</v>
      </c>
      <c r="C827" s="80" t="s">
        <v>189</v>
      </c>
      <c r="D827" s="129">
        <v>1400</v>
      </c>
    </row>
    <row r="828" spans="1:5" s="18" customFormat="1" ht="13.5" x14ac:dyDescent="0.25">
      <c r="A828" s="49" t="s">
        <v>505</v>
      </c>
      <c r="B828" s="15" t="s">
        <v>153</v>
      </c>
      <c r="C828" s="106"/>
      <c r="D828" s="130">
        <f>SUM(D829+D833+D846)</f>
        <v>220995</v>
      </c>
      <c r="E828" s="3" t="s">
        <v>199</v>
      </c>
    </row>
    <row r="829" spans="1:5" s="14" customFormat="1" x14ac:dyDescent="0.2">
      <c r="A829" s="49"/>
      <c r="B829" s="15">
        <v>50</v>
      </c>
      <c r="C829" s="81" t="s">
        <v>18</v>
      </c>
      <c r="D829" s="130">
        <f>SUM(D830+D832)</f>
        <v>159136</v>
      </c>
      <c r="E829" s="3"/>
    </row>
    <row r="830" spans="1:5" s="14" customFormat="1" x14ac:dyDescent="0.2">
      <c r="A830" s="49"/>
      <c r="B830" s="10">
        <v>500</v>
      </c>
      <c r="C830" s="80" t="s">
        <v>174</v>
      </c>
      <c r="D830" s="129">
        <f>SUM(D831)</f>
        <v>118935</v>
      </c>
      <c r="E830" s="3"/>
    </row>
    <row r="831" spans="1:5" s="14" customFormat="1" x14ac:dyDescent="0.2">
      <c r="A831" s="49"/>
      <c r="B831" s="10">
        <v>5002</v>
      </c>
      <c r="C831" s="80" t="s">
        <v>182</v>
      </c>
      <c r="D831" s="129">
        <v>118935</v>
      </c>
      <c r="E831" s="3"/>
    </row>
    <row r="832" spans="1:5" s="14" customFormat="1" x14ac:dyDescent="0.2">
      <c r="A832" s="49"/>
      <c r="B832" s="10">
        <v>506</v>
      </c>
      <c r="C832" s="80" t="s">
        <v>175</v>
      </c>
      <c r="D832" s="129">
        <v>40201</v>
      </c>
      <c r="E832" s="3"/>
    </row>
    <row r="833" spans="1:5" s="14" customFormat="1" x14ac:dyDescent="0.2">
      <c r="A833" s="49"/>
      <c r="B833" s="15">
        <v>55</v>
      </c>
      <c r="C833" s="81" t="s">
        <v>19</v>
      </c>
      <c r="D833" s="130">
        <f>SUM(D834:D845)</f>
        <v>57409</v>
      </c>
      <c r="E833" s="3"/>
    </row>
    <row r="834" spans="1:5" s="14" customFormat="1" x14ac:dyDescent="0.2">
      <c r="A834" s="49"/>
      <c r="B834" s="10">
        <v>5500</v>
      </c>
      <c r="C834" s="80" t="s">
        <v>20</v>
      </c>
      <c r="D834" s="129">
        <v>370</v>
      </c>
      <c r="E834" s="3"/>
    </row>
    <row r="835" spans="1:5" s="14" customFormat="1" x14ac:dyDescent="0.2">
      <c r="A835" s="49"/>
      <c r="B835" s="10">
        <v>5504</v>
      </c>
      <c r="C835" s="80" t="s">
        <v>22</v>
      </c>
      <c r="D835" s="129">
        <v>2000</v>
      </c>
      <c r="E835" s="3"/>
    </row>
    <row r="836" spans="1:5" s="14" customFormat="1" x14ac:dyDescent="0.2">
      <c r="A836" s="49"/>
      <c r="B836" s="10">
        <v>5511</v>
      </c>
      <c r="C836" s="80" t="s">
        <v>176</v>
      </c>
      <c r="D836" s="129">
        <v>39251</v>
      </c>
      <c r="E836" s="3"/>
    </row>
    <row r="837" spans="1:5" s="14" customFormat="1" x14ac:dyDescent="0.2">
      <c r="A837" s="49"/>
      <c r="B837" s="10">
        <v>5513</v>
      </c>
      <c r="C837" s="80" t="s">
        <v>23</v>
      </c>
      <c r="D837" s="129">
        <v>2000</v>
      </c>
      <c r="E837" s="3"/>
    </row>
    <row r="838" spans="1:5" s="14" customFormat="1" x14ac:dyDescent="0.2">
      <c r="A838" s="49"/>
      <c r="B838" s="10">
        <v>5514</v>
      </c>
      <c r="C838" s="80" t="s">
        <v>177</v>
      </c>
      <c r="D838" s="129">
        <v>250</v>
      </c>
      <c r="E838" s="3"/>
    </row>
    <row r="839" spans="1:5" s="14" customFormat="1" x14ac:dyDescent="0.2">
      <c r="A839" s="49"/>
      <c r="B839" s="10">
        <v>5515</v>
      </c>
      <c r="C839" s="80" t="s">
        <v>24</v>
      </c>
      <c r="D839" s="129">
        <v>1713</v>
      </c>
      <c r="E839" s="3"/>
    </row>
    <row r="840" spans="1:5" s="14" customFormat="1" x14ac:dyDescent="0.2">
      <c r="A840" s="49"/>
      <c r="B840" s="10">
        <v>5521</v>
      </c>
      <c r="C840" s="80" t="s">
        <v>85</v>
      </c>
      <c r="D840" s="129">
        <v>5600</v>
      </c>
      <c r="E840" s="3"/>
    </row>
    <row r="841" spans="1:5" s="14" customFormat="1" x14ac:dyDescent="0.2">
      <c r="A841" s="49"/>
      <c r="B841" s="10">
        <v>5522</v>
      </c>
      <c r="C841" s="80" t="s">
        <v>66</v>
      </c>
      <c r="D841" s="129">
        <v>60</v>
      </c>
      <c r="E841" s="3"/>
    </row>
    <row r="842" spans="1:5" s="14" customFormat="1" x14ac:dyDescent="0.2">
      <c r="A842" s="49"/>
      <c r="B842" s="10">
        <v>5524</v>
      </c>
      <c r="C842" s="80" t="s">
        <v>26</v>
      </c>
      <c r="D842" s="129">
        <v>5355</v>
      </c>
      <c r="E842" s="3"/>
    </row>
    <row r="843" spans="1:5" s="14" customFormat="1" x14ac:dyDescent="0.2">
      <c r="A843" s="49"/>
      <c r="B843" s="10">
        <v>5525</v>
      </c>
      <c r="C843" s="80" t="s">
        <v>40</v>
      </c>
      <c r="D843" s="129">
        <v>500</v>
      </c>
      <c r="E843" s="3"/>
    </row>
    <row r="844" spans="1:5" s="14" customFormat="1" x14ac:dyDescent="0.2">
      <c r="A844" s="49"/>
      <c r="B844" s="10">
        <v>5532</v>
      </c>
      <c r="C844" s="80" t="s">
        <v>64</v>
      </c>
      <c r="D844" s="129">
        <v>60</v>
      </c>
      <c r="E844" s="3"/>
    </row>
    <row r="845" spans="1:5" s="14" customFormat="1" x14ac:dyDescent="0.2">
      <c r="A845" s="49"/>
      <c r="B845" s="10">
        <v>5540</v>
      </c>
      <c r="C845" s="80" t="s">
        <v>189</v>
      </c>
      <c r="D845" s="129">
        <v>250</v>
      </c>
      <c r="E845" s="3"/>
    </row>
    <row r="846" spans="1:5" s="14" customFormat="1" x14ac:dyDescent="0.2">
      <c r="A846" s="49"/>
      <c r="B846" s="15">
        <v>15</v>
      </c>
      <c r="C846" s="81" t="s">
        <v>211</v>
      </c>
      <c r="D846" s="130">
        <f>SUM(D847)</f>
        <v>4450</v>
      </c>
      <c r="E846" s="3" t="s">
        <v>382</v>
      </c>
    </row>
    <row r="847" spans="1:5" s="14" customFormat="1" x14ac:dyDescent="0.2">
      <c r="A847" s="49"/>
      <c r="B847" s="10">
        <v>1551</v>
      </c>
      <c r="C847" s="80" t="s">
        <v>190</v>
      </c>
      <c r="D847" s="129">
        <f>SUM(D848:D848)</f>
        <v>4450</v>
      </c>
      <c r="E847" s="3"/>
    </row>
    <row r="848" spans="1:5" s="14" customFormat="1" x14ac:dyDescent="0.2">
      <c r="A848" s="49"/>
      <c r="B848" s="10"/>
      <c r="C848" s="100" t="s">
        <v>480</v>
      </c>
      <c r="D848" s="129">
        <v>4450</v>
      </c>
      <c r="E848" s="3"/>
    </row>
    <row r="849" spans="1:5" s="14" customFormat="1" x14ac:dyDescent="0.2">
      <c r="A849" s="49" t="s">
        <v>506</v>
      </c>
      <c r="B849" s="15" t="s">
        <v>238</v>
      </c>
      <c r="C849" s="106"/>
      <c r="D849" s="130">
        <f>SUM(D850+D854)</f>
        <v>84420</v>
      </c>
      <c r="E849" s="3" t="s">
        <v>199</v>
      </c>
    </row>
    <row r="850" spans="1:5" s="14" customFormat="1" x14ac:dyDescent="0.2">
      <c r="A850" s="49"/>
      <c r="B850" s="15">
        <v>50</v>
      </c>
      <c r="C850" s="81" t="s">
        <v>18</v>
      </c>
      <c r="D850" s="130">
        <f>SUM(D851+D853)</f>
        <v>72556</v>
      </c>
      <c r="E850" s="3"/>
    </row>
    <row r="851" spans="1:5" s="14" customFormat="1" x14ac:dyDescent="0.2">
      <c r="A851" s="49"/>
      <c r="B851" s="10">
        <v>500</v>
      </c>
      <c r="C851" s="80" t="s">
        <v>174</v>
      </c>
      <c r="D851" s="129">
        <f>SUM(D852)</f>
        <v>54227</v>
      </c>
      <c r="E851" s="3"/>
    </row>
    <row r="852" spans="1:5" s="14" customFormat="1" x14ac:dyDescent="0.2">
      <c r="A852" s="49"/>
      <c r="B852" s="10">
        <v>5002</v>
      </c>
      <c r="C852" s="80" t="s">
        <v>237</v>
      </c>
      <c r="D852" s="129">
        <v>54227</v>
      </c>
      <c r="E852" s="3"/>
    </row>
    <row r="853" spans="1:5" s="14" customFormat="1" x14ac:dyDescent="0.2">
      <c r="A853" s="49"/>
      <c r="B853" s="10">
        <v>506</v>
      </c>
      <c r="C853" s="80" t="s">
        <v>175</v>
      </c>
      <c r="D853" s="129">
        <v>18329</v>
      </c>
      <c r="E853" s="3"/>
    </row>
    <row r="854" spans="1:5" s="14" customFormat="1" x14ac:dyDescent="0.2">
      <c r="A854" s="49"/>
      <c r="B854" s="15">
        <v>55</v>
      </c>
      <c r="C854" s="81" t="s">
        <v>19</v>
      </c>
      <c r="D854" s="149">
        <f>SUM(D855:D856)</f>
        <v>11864</v>
      </c>
      <c r="E854" s="3"/>
    </row>
    <row r="855" spans="1:5" s="14" customFormat="1" x14ac:dyDescent="0.2">
      <c r="A855" s="49"/>
      <c r="B855" s="10">
        <v>5521</v>
      </c>
      <c r="C855" s="80" t="s">
        <v>85</v>
      </c>
      <c r="D855" s="148">
        <v>7296</v>
      </c>
      <c r="E855" s="3"/>
    </row>
    <row r="856" spans="1:5" s="14" customFormat="1" x14ac:dyDescent="0.2">
      <c r="A856" s="49"/>
      <c r="B856" s="10">
        <v>5524</v>
      </c>
      <c r="C856" s="80" t="s">
        <v>26</v>
      </c>
      <c r="D856" s="148">
        <v>4568</v>
      </c>
      <c r="E856" s="3"/>
    </row>
    <row r="857" spans="1:5" s="14" customFormat="1" x14ac:dyDescent="0.2">
      <c r="A857" s="49" t="s">
        <v>507</v>
      </c>
      <c r="B857" s="15" t="s">
        <v>239</v>
      </c>
      <c r="C857" s="106"/>
      <c r="D857" s="130">
        <f>SUM(D858+D863)</f>
        <v>42290</v>
      </c>
      <c r="E857" s="3" t="s">
        <v>199</v>
      </c>
    </row>
    <row r="858" spans="1:5" s="14" customFormat="1" x14ac:dyDescent="0.2">
      <c r="A858" s="49"/>
      <c r="B858" s="15">
        <v>50</v>
      </c>
      <c r="C858" s="81" t="s">
        <v>242</v>
      </c>
      <c r="D858" s="130">
        <f>SUM(D859+D862)</f>
        <v>36282</v>
      </c>
      <c r="E858" s="3"/>
    </row>
    <row r="859" spans="1:5" s="14" customFormat="1" x14ac:dyDescent="0.2">
      <c r="A859" s="49"/>
      <c r="B859" s="10">
        <v>500</v>
      </c>
      <c r="C859" s="80" t="s">
        <v>174</v>
      </c>
      <c r="D859" s="129">
        <f>SUM(D860:D861)</f>
        <v>27116</v>
      </c>
      <c r="E859" s="3"/>
    </row>
    <row r="860" spans="1:5" s="14" customFormat="1" x14ac:dyDescent="0.2">
      <c r="A860" s="49"/>
      <c r="B860" s="10">
        <v>5002</v>
      </c>
      <c r="C860" s="80" t="s">
        <v>182</v>
      </c>
      <c r="D860" s="129">
        <v>26406</v>
      </c>
      <c r="E860" s="3"/>
    </row>
    <row r="861" spans="1:5" s="14" customFormat="1" x14ac:dyDescent="0.2">
      <c r="A861" s="49"/>
      <c r="B861" s="10">
        <v>5005</v>
      </c>
      <c r="C861" s="80" t="s">
        <v>210</v>
      </c>
      <c r="D861" s="129">
        <v>710</v>
      </c>
      <c r="E861" s="3"/>
    </row>
    <row r="862" spans="1:5" s="14" customFormat="1" x14ac:dyDescent="0.2">
      <c r="A862" s="49"/>
      <c r="B862" s="10">
        <v>506</v>
      </c>
      <c r="C862" s="80" t="s">
        <v>175</v>
      </c>
      <c r="D862" s="129">
        <v>9166</v>
      </c>
      <c r="E862" s="3"/>
    </row>
    <row r="863" spans="1:5" s="14" customFormat="1" x14ac:dyDescent="0.2">
      <c r="A863" s="49"/>
      <c r="B863" s="15">
        <v>55</v>
      </c>
      <c r="C863" s="81" t="s">
        <v>19</v>
      </c>
      <c r="D863" s="149">
        <f>SUM(D864:D865)</f>
        <v>6008</v>
      </c>
      <c r="E863" s="3"/>
    </row>
    <row r="864" spans="1:5" s="14" customFormat="1" x14ac:dyDescent="0.2">
      <c r="A864" s="49"/>
      <c r="B864" s="10">
        <v>5521</v>
      </c>
      <c r="C864" s="80" t="s">
        <v>85</v>
      </c>
      <c r="D864" s="148">
        <v>3173</v>
      </c>
      <c r="E864" s="3"/>
    </row>
    <row r="865" spans="1:5" s="14" customFormat="1" x14ac:dyDescent="0.2">
      <c r="A865" s="49"/>
      <c r="B865" s="10">
        <v>5524</v>
      </c>
      <c r="C865" s="80" t="s">
        <v>26</v>
      </c>
      <c r="D865" s="148">
        <v>2835</v>
      </c>
      <c r="E865" s="3"/>
    </row>
    <row r="866" spans="1:5" s="14" customFormat="1" x14ac:dyDescent="0.2">
      <c r="A866" s="49" t="s">
        <v>508</v>
      </c>
      <c r="B866" s="15" t="s">
        <v>500</v>
      </c>
      <c r="C866" s="106"/>
      <c r="D866" s="130">
        <f>SUM(D867+D871+D883)</f>
        <v>83897</v>
      </c>
      <c r="E866" s="3" t="s">
        <v>199</v>
      </c>
    </row>
    <row r="867" spans="1:5" s="14" customFormat="1" x14ac:dyDescent="0.2">
      <c r="A867" s="49"/>
      <c r="B867" s="15">
        <v>50</v>
      </c>
      <c r="C867" s="81" t="s">
        <v>18</v>
      </c>
      <c r="D867" s="130">
        <f>SUM(D868+D870)</f>
        <v>52343</v>
      </c>
      <c r="E867" s="3"/>
    </row>
    <row r="868" spans="1:5" s="14" customFormat="1" x14ac:dyDescent="0.2">
      <c r="A868" s="49"/>
      <c r="B868" s="10">
        <v>500</v>
      </c>
      <c r="C868" s="80" t="s">
        <v>174</v>
      </c>
      <c r="D868" s="129">
        <f>SUM(D869)</f>
        <v>39120</v>
      </c>
      <c r="E868" s="3"/>
    </row>
    <row r="869" spans="1:5" s="14" customFormat="1" x14ac:dyDescent="0.2">
      <c r="A869" s="49"/>
      <c r="B869" s="10">
        <v>5002</v>
      </c>
      <c r="C869" s="80" t="s">
        <v>182</v>
      </c>
      <c r="D869" s="129">
        <v>39120</v>
      </c>
      <c r="E869" s="3"/>
    </row>
    <row r="870" spans="1:5" s="14" customFormat="1" x14ac:dyDescent="0.2">
      <c r="A870" s="49"/>
      <c r="B870" s="10">
        <v>506</v>
      </c>
      <c r="C870" s="80" t="s">
        <v>175</v>
      </c>
      <c r="D870" s="129">
        <v>13223</v>
      </c>
      <c r="E870" s="3"/>
    </row>
    <row r="871" spans="1:5" s="14" customFormat="1" x14ac:dyDescent="0.2">
      <c r="A871" s="49"/>
      <c r="B871" s="15">
        <v>55</v>
      </c>
      <c r="C871" s="81" t="s">
        <v>19</v>
      </c>
      <c r="D871" s="130">
        <f>SUM(D872:D882)</f>
        <v>11554</v>
      </c>
      <c r="E871" s="3"/>
    </row>
    <row r="872" spans="1:5" s="14" customFormat="1" x14ac:dyDescent="0.2">
      <c r="A872" s="49"/>
      <c r="B872" s="10">
        <v>5500</v>
      </c>
      <c r="C872" s="80" t="s">
        <v>20</v>
      </c>
      <c r="D872" s="129">
        <v>755</v>
      </c>
      <c r="E872" s="3"/>
    </row>
    <row r="873" spans="1:5" s="14" customFormat="1" x14ac:dyDescent="0.2">
      <c r="A873" s="49"/>
      <c r="B873" s="10">
        <v>5504</v>
      </c>
      <c r="C873" s="80" t="s">
        <v>22</v>
      </c>
      <c r="D873" s="129">
        <v>362</v>
      </c>
      <c r="E873" s="3"/>
    </row>
    <row r="874" spans="1:5" s="14" customFormat="1" x14ac:dyDescent="0.2">
      <c r="A874" s="49"/>
      <c r="B874" s="10">
        <v>5511</v>
      </c>
      <c r="C874" s="80" t="s">
        <v>176</v>
      </c>
      <c r="D874" s="129">
        <v>4500</v>
      </c>
      <c r="E874" s="3"/>
    </row>
    <row r="875" spans="1:5" s="14" customFormat="1" x14ac:dyDescent="0.2">
      <c r="A875" s="49"/>
      <c r="B875" s="10">
        <v>5512</v>
      </c>
      <c r="C875" s="80" t="s">
        <v>25</v>
      </c>
      <c r="D875" s="129">
        <v>150</v>
      </c>
      <c r="E875" s="3"/>
    </row>
    <row r="876" spans="1:5" s="14" customFormat="1" x14ac:dyDescent="0.2">
      <c r="A876" s="49"/>
      <c r="B876" s="10">
        <v>5513</v>
      </c>
      <c r="C876" s="80" t="s">
        <v>23</v>
      </c>
      <c r="D876" s="129">
        <v>200</v>
      </c>
      <c r="E876" s="3"/>
    </row>
    <row r="877" spans="1:5" s="14" customFormat="1" x14ac:dyDescent="0.2">
      <c r="A877" s="49"/>
      <c r="B877" s="10">
        <v>5514</v>
      </c>
      <c r="C877" s="80" t="s">
        <v>177</v>
      </c>
      <c r="D877" s="129">
        <v>500</v>
      </c>
      <c r="E877" s="3"/>
    </row>
    <row r="878" spans="1:5" s="14" customFormat="1" x14ac:dyDescent="0.2">
      <c r="A878" s="49"/>
      <c r="B878" s="10">
        <v>5515</v>
      </c>
      <c r="C878" s="80" t="s">
        <v>24</v>
      </c>
      <c r="D878" s="129">
        <v>350</v>
      </c>
      <c r="E878" s="3"/>
    </row>
    <row r="879" spans="1:5" s="14" customFormat="1" x14ac:dyDescent="0.2">
      <c r="A879" s="49"/>
      <c r="B879" s="10">
        <v>5521</v>
      </c>
      <c r="C879" s="80" t="s">
        <v>85</v>
      </c>
      <c r="D879" s="129">
        <v>3300</v>
      </c>
      <c r="E879" s="3"/>
    </row>
    <row r="880" spans="1:5" s="14" customFormat="1" x14ac:dyDescent="0.2">
      <c r="A880" s="49"/>
      <c r="B880" s="10">
        <v>5522</v>
      </c>
      <c r="C880" s="80" t="s">
        <v>66</v>
      </c>
      <c r="D880" s="129">
        <v>35</v>
      </c>
      <c r="E880" s="3"/>
    </row>
    <row r="881" spans="1:5" s="14" customFormat="1" x14ac:dyDescent="0.2">
      <c r="A881" s="49"/>
      <c r="B881" s="10">
        <v>5524</v>
      </c>
      <c r="C881" s="80" t="s">
        <v>26</v>
      </c>
      <c r="D881" s="129">
        <v>1152</v>
      </c>
      <c r="E881" s="3"/>
    </row>
    <row r="882" spans="1:5" s="14" customFormat="1" x14ac:dyDescent="0.2">
      <c r="A882" s="51"/>
      <c r="B882" s="10">
        <v>5540</v>
      </c>
      <c r="C882" s="80" t="s">
        <v>189</v>
      </c>
      <c r="D882" s="129">
        <v>250</v>
      </c>
      <c r="E882" s="3"/>
    </row>
    <row r="883" spans="1:5" s="14" customFormat="1" x14ac:dyDescent="0.2">
      <c r="A883" s="49"/>
      <c r="B883" s="15">
        <v>15</v>
      </c>
      <c r="C883" s="81" t="s">
        <v>211</v>
      </c>
      <c r="D883" s="130">
        <f>SUM(D884)</f>
        <v>20000</v>
      </c>
      <c r="E883" s="3" t="s">
        <v>351</v>
      </c>
    </row>
    <row r="884" spans="1:5" s="14" customFormat="1" x14ac:dyDescent="0.2">
      <c r="A884" s="49"/>
      <c r="B884" s="10">
        <v>1551</v>
      </c>
      <c r="C884" s="80" t="s">
        <v>190</v>
      </c>
      <c r="D884" s="129">
        <f>SUM(D885:D885)</f>
        <v>20000</v>
      </c>
      <c r="E884" s="3"/>
    </row>
    <row r="885" spans="1:5" s="14" customFormat="1" x14ac:dyDescent="0.2">
      <c r="A885" s="49"/>
      <c r="B885" s="10"/>
      <c r="C885" s="100" t="s">
        <v>501</v>
      </c>
      <c r="D885" s="129">
        <v>20000</v>
      </c>
      <c r="E885" s="3"/>
    </row>
    <row r="886" spans="1:5" s="14" customFormat="1" x14ac:dyDescent="0.2">
      <c r="A886" s="49" t="s">
        <v>509</v>
      </c>
      <c r="B886" s="15" t="s">
        <v>502</v>
      </c>
      <c r="C886" s="106"/>
      <c r="D886" s="130">
        <f>SUM(D887+D891)</f>
        <v>81039</v>
      </c>
      <c r="E886" s="3" t="s">
        <v>199</v>
      </c>
    </row>
    <row r="887" spans="1:5" s="14" customFormat="1" x14ac:dyDescent="0.2">
      <c r="A887" s="49"/>
      <c r="B887" s="15">
        <v>50</v>
      </c>
      <c r="C887" s="81" t="s">
        <v>18</v>
      </c>
      <c r="D887" s="130">
        <f>SUM(D888+D890)</f>
        <v>64016</v>
      </c>
      <c r="E887" s="3"/>
    </row>
    <row r="888" spans="1:5" s="14" customFormat="1" x14ac:dyDescent="0.2">
      <c r="A888" s="49"/>
      <c r="B888" s="10">
        <v>500</v>
      </c>
      <c r="C888" s="80" t="s">
        <v>174</v>
      </c>
      <c r="D888" s="129">
        <f>SUM(D889)</f>
        <v>47845</v>
      </c>
      <c r="E888" s="3"/>
    </row>
    <row r="889" spans="1:5" s="14" customFormat="1" x14ac:dyDescent="0.2">
      <c r="A889" s="49"/>
      <c r="B889" s="10">
        <v>5002</v>
      </c>
      <c r="C889" s="80" t="s">
        <v>182</v>
      </c>
      <c r="D889" s="129">
        <v>47845</v>
      </c>
      <c r="E889" s="3"/>
    </row>
    <row r="890" spans="1:5" s="14" customFormat="1" x14ac:dyDescent="0.2">
      <c r="A890" s="49"/>
      <c r="B890" s="10">
        <v>506</v>
      </c>
      <c r="C890" s="80" t="s">
        <v>175</v>
      </c>
      <c r="D890" s="129">
        <v>16171</v>
      </c>
      <c r="E890" s="3"/>
    </row>
    <row r="891" spans="1:5" s="14" customFormat="1" x14ac:dyDescent="0.2">
      <c r="A891" s="49"/>
      <c r="B891" s="15">
        <v>55</v>
      </c>
      <c r="C891" s="81" t="s">
        <v>19</v>
      </c>
      <c r="D891" s="130">
        <f>SUM(D892:D902)</f>
        <v>17023</v>
      </c>
      <c r="E891" s="3"/>
    </row>
    <row r="892" spans="1:5" s="14" customFormat="1" x14ac:dyDescent="0.2">
      <c r="A892" s="49"/>
      <c r="B892" s="10">
        <v>5500</v>
      </c>
      <c r="C892" s="80" t="s">
        <v>20</v>
      </c>
      <c r="D892" s="129">
        <v>925</v>
      </c>
      <c r="E892" s="3"/>
    </row>
    <row r="893" spans="1:5" s="14" customFormat="1" x14ac:dyDescent="0.2">
      <c r="A893" s="49"/>
      <c r="B893" s="10">
        <v>5504</v>
      </c>
      <c r="C893" s="80" t="s">
        <v>22</v>
      </c>
      <c r="D893" s="129">
        <v>449</v>
      </c>
      <c r="E893" s="3"/>
    </row>
    <row r="894" spans="1:5" s="14" customFormat="1" x14ac:dyDescent="0.2">
      <c r="A894" s="49"/>
      <c r="B894" s="10">
        <v>5511</v>
      </c>
      <c r="C894" s="80" t="s">
        <v>176</v>
      </c>
      <c r="D894" s="129">
        <v>6000</v>
      </c>
      <c r="E894" s="3"/>
    </row>
    <row r="895" spans="1:5" s="14" customFormat="1" x14ac:dyDescent="0.2">
      <c r="A895" s="49"/>
      <c r="B895" s="10">
        <v>5512</v>
      </c>
      <c r="C895" s="80" t="s">
        <v>25</v>
      </c>
      <c r="D895" s="129">
        <v>200</v>
      </c>
      <c r="E895" s="3"/>
    </row>
    <row r="896" spans="1:5" s="14" customFormat="1" x14ac:dyDescent="0.2">
      <c r="A896" s="49"/>
      <c r="B896" s="10">
        <v>5513</v>
      </c>
      <c r="C896" s="80" t="s">
        <v>23</v>
      </c>
      <c r="D896" s="129">
        <v>150</v>
      </c>
      <c r="E896" s="3"/>
    </row>
    <row r="897" spans="1:6" s="14" customFormat="1" x14ac:dyDescent="0.2">
      <c r="A897" s="49"/>
      <c r="B897" s="10">
        <v>5514</v>
      </c>
      <c r="C897" s="80" t="s">
        <v>177</v>
      </c>
      <c r="D897" s="129">
        <v>900</v>
      </c>
      <c r="E897" s="3"/>
    </row>
    <row r="898" spans="1:6" s="14" customFormat="1" x14ac:dyDescent="0.2">
      <c r="A898" s="49"/>
      <c r="B898" s="10">
        <v>5515</v>
      </c>
      <c r="C898" s="80" t="s">
        <v>24</v>
      </c>
      <c r="D898" s="129">
        <v>1400</v>
      </c>
      <c r="E898" s="3"/>
    </row>
    <row r="899" spans="1:6" s="14" customFormat="1" x14ac:dyDescent="0.2">
      <c r="A899" s="49"/>
      <c r="B899" s="10">
        <v>5521</v>
      </c>
      <c r="C899" s="80" t="s">
        <v>85</v>
      </c>
      <c r="D899" s="129">
        <v>4774</v>
      </c>
      <c r="E899" s="3"/>
    </row>
    <row r="900" spans="1:6" s="14" customFormat="1" x14ac:dyDescent="0.2">
      <c r="A900" s="49"/>
      <c r="B900" s="10">
        <v>5522</v>
      </c>
      <c r="C900" s="80" t="s">
        <v>66</v>
      </c>
      <c r="D900" s="129">
        <v>55</v>
      </c>
      <c r="E900" s="3"/>
    </row>
    <row r="901" spans="1:6" s="14" customFormat="1" x14ac:dyDescent="0.2">
      <c r="A901" s="49"/>
      <c r="B901" s="10">
        <v>5524</v>
      </c>
      <c r="C901" s="80" t="s">
        <v>26</v>
      </c>
      <c r="D901" s="129">
        <v>1920</v>
      </c>
      <c r="E901" s="3"/>
    </row>
    <row r="902" spans="1:6" s="14" customFormat="1" x14ac:dyDescent="0.2">
      <c r="A902" s="51"/>
      <c r="B902" s="10">
        <v>5540</v>
      </c>
      <c r="C902" s="80" t="s">
        <v>189</v>
      </c>
      <c r="D902" s="129">
        <v>250</v>
      </c>
      <c r="E902" s="3"/>
    </row>
    <row r="903" spans="1:6" s="18" customFormat="1" ht="13.5" x14ac:dyDescent="0.25">
      <c r="A903" s="49" t="s">
        <v>510</v>
      </c>
      <c r="B903" s="15" t="s">
        <v>154</v>
      </c>
      <c r="C903" s="106"/>
      <c r="D903" s="130">
        <f>SUM(D904)</f>
        <v>30000</v>
      </c>
      <c r="E903" s="27" t="s">
        <v>315</v>
      </c>
    </row>
    <row r="904" spans="1:6" s="14" customFormat="1" x14ac:dyDescent="0.2">
      <c r="A904" s="49"/>
      <c r="B904" s="15">
        <v>55</v>
      </c>
      <c r="C904" s="81" t="s">
        <v>19</v>
      </c>
      <c r="D904" s="130">
        <f>SUM(D905)</f>
        <v>30000</v>
      </c>
      <c r="E904" s="3"/>
    </row>
    <row r="905" spans="1:6" x14ac:dyDescent="0.2">
      <c r="A905" s="51"/>
      <c r="B905" s="10">
        <v>5524</v>
      </c>
      <c r="C905" s="80" t="s">
        <v>301</v>
      </c>
      <c r="D905" s="129">
        <v>30000</v>
      </c>
    </row>
    <row r="906" spans="1:6" x14ac:dyDescent="0.2">
      <c r="A906" s="49" t="s">
        <v>511</v>
      </c>
      <c r="B906" s="15" t="s">
        <v>588</v>
      </c>
      <c r="C906" s="106"/>
      <c r="D906" s="130">
        <f>SUM(D907)</f>
        <v>21600</v>
      </c>
      <c r="E906" s="3" t="s">
        <v>315</v>
      </c>
    </row>
    <row r="907" spans="1:6" x14ac:dyDescent="0.2">
      <c r="A907" s="51"/>
      <c r="B907" s="35">
        <v>413</v>
      </c>
      <c r="C907" s="103" t="s">
        <v>98</v>
      </c>
      <c r="D907" s="130">
        <f>SUM(D908)</f>
        <v>21600</v>
      </c>
    </row>
    <row r="908" spans="1:6" x14ac:dyDescent="0.2">
      <c r="A908" s="51"/>
      <c r="B908" s="10">
        <v>4130</v>
      </c>
      <c r="C908" s="80" t="s">
        <v>29</v>
      </c>
      <c r="D908" s="129">
        <v>21600</v>
      </c>
    </row>
    <row r="909" spans="1:6" s="14" customFormat="1" x14ac:dyDescent="0.2">
      <c r="A909" s="49" t="s">
        <v>512</v>
      </c>
      <c r="B909" s="17" t="s">
        <v>240</v>
      </c>
      <c r="C909" s="110"/>
      <c r="D909" s="130">
        <f>SUM(D910+D914)</f>
        <v>148322</v>
      </c>
      <c r="E909" s="3" t="s">
        <v>199</v>
      </c>
      <c r="F909" s="43"/>
    </row>
    <row r="910" spans="1:6" s="14" customFormat="1" x14ac:dyDescent="0.2">
      <c r="A910" s="49"/>
      <c r="B910" s="15">
        <v>50</v>
      </c>
      <c r="C910" s="81" t="s">
        <v>18</v>
      </c>
      <c r="D910" s="130">
        <f>SUM(D911+D913)</f>
        <v>89313</v>
      </c>
      <c r="E910" s="70"/>
    </row>
    <row r="911" spans="1:6" s="14" customFormat="1" x14ac:dyDescent="0.2">
      <c r="A911" s="49"/>
      <c r="B911" s="10">
        <v>500</v>
      </c>
      <c r="C911" s="80" t="s">
        <v>174</v>
      </c>
      <c r="D911" s="129">
        <f>SUM(D912:D912)</f>
        <v>66751</v>
      </c>
      <c r="E911" s="3"/>
    </row>
    <row r="912" spans="1:6" s="14" customFormat="1" x14ac:dyDescent="0.2">
      <c r="A912" s="49"/>
      <c r="B912" s="10">
        <v>5002</v>
      </c>
      <c r="C912" s="80" t="s">
        <v>182</v>
      </c>
      <c r="D912" s="129">
        <v>66751</v>
      </c>
      <c r="E912" s="3"/>
    </row>
    <row r="913" spans="1:5" s="14" customFormat="1" x14ac:dyDescent="0.2">
      <c r="A913" s="49"/>
      <c r="B913" s="10">
        <v>506</v>
      </c>
      <c r="C913" s="80" t="s">
        <v>175</v>
      </c>
      <c r="D913" s="129">
        <v>22562</v>
      </c>
      <c r="E913" s="3"/>
    </row>
    <row r="914" spans="1:5" s="14" customFormat="1" x14ac:dyDescent="0.2">
      <c r="A914" s="49"/>
      <c r="B914" s="15">
        <v>55</v>
      </c>
      <c r="C914" s="81" t="s">
        <v>19</v>
      </c>
      <c r="D914" s="130">
        <f>SUM(D915:D927)</f>
        <v>59009</v>
      </c>
      <c r="E914" s="3"/>
    </row>
    <row r="915" spans="1:5" s="14" customFormat="1" x14ac:dyDescent="0.2">
      <c r="A915" s="49"/>
      <c r="B915" s="10">
        <v>5500</v>
      </c>
      <c r="C915" s="80" t="s">
        <v>20</v>
      </c>
      <c r="D915" s="129">
        <v>2460</v>
      </c>
      <c r="E915" s="3"/>
    </row>
    <row r="916" spans="1:5" s="14" customFormat="1" x14ac:dyDescent="0.2">
      <c r="A916" s="49"/>
      <c r="B916" s="10">
        <v>5503</v>
      </c>
      <c r="C916" s="80" t="s">
        <v>21</v>
      </c>
      <c r="D916" s="129">
        <v>200</v>
      </c>
      <c r="E916" s="3"/>
    </row>
    <row r="917" spans="1:5" s="14" customFormat="1" x14ac:dyDescent="0.2">
      <c r="A917" s="49"/>
      <c r="B917" s="10">
        <v>5504</v>
      </c>
      <c r="C917" s="80" t="s">
        <v>22</v>
      </c>
      <c r="D917" s="129">
        <v>1200</v>
      </c>
      <c r="E917" s="3"/>
    </row>
    <row r="918" spans="1:5" s="14" customFormat="1" x14ac:dyDescent="0.2">
      <c r="A918" s="49"/>
      <c r="B918" s="10">
        <v>5511</v>
      </c>
      <c r="C918" s="80" t="s">
        <v>176</v>
      </c>
      <c r="D918" s="129">
        <v>44269</v>
      </c>
      <c r="E918" s="3"/>
    </row>
    <row r="919" spans="1:5" s="14" customFormat="1" x14ac:dyDescent="0.2">
      <c r="A919" s="49"/>
      <c r="B919" s="10">
        <v>5513</v>
      </c>
      <c r="C919" s="80" t="s">
        <v>23</v>
      </c>
      <c r="D919" s="129">
        <v>760</v>
      </c>
      <c r="E919" s="3"/>
    </row>
    <row r="920" spans="1:5" s="14" customFormat="1" x14ac:dyDescent="0.2">
      <c r="A920" s="49"/>
      <c r="B920" s="10">
        <v>5514</v>
      </c>
      <c r="C920" s="80" t="s">
        <v>177</v>
      </c>
      <c r="D920" s="129">
        <v>2487</v>
      </c>
      <c r="E920" s="3"/>
    </row>
    <row r="921" spans="1:5" s="14" customFormat="1" x14ac:dyDescent="0.2">
      <c r="A921" s="49"/>
      <c r="B921" s="10">
        <v>5515</v>
      </c>
      <c r="C921" s="80" t="s">
        <v>24</v>
      </c>
      <c r="D921" s="129">
        <v>2975</v>
      </c>
      <c r="E921" s="3"/>
    </row>
    <row r="922" spans="1:5" s="14" customFormat="1" x14ac:dyDescent="0.2">
      <c r="A922" s="49"/>
      <c r="B922" s="10">
        <v>5522</v>
      </c>
      <c r="C922" s="80" t="s">
        <v>66</v>
      </c>
      <c r="D922" s="129">
        <v>110</v>
      </c>
      <c r="E922" s="3"/>
    </row>
    <row r="923" spans="1:5" s="14" customFormat="1" x14ac:dyDescent="0.2">
      <c r="A923" s="49"/>
      <c r="B923" s="10">
        <v>5524</v>
      </c>
      <c r="C923" s="80" t="s">
        <v>26</v>
      </c>
      <c r="D923" s="129">
        <v>1558</v>
      </c>
      <c r="E923" s="3"/>
    </row>
    <row r="924" spans="1:5" s="14" customFormat="1" x14ac:dyDescent="0.2">
      <c r="A924" s="49"/>
      <c r="B924" s="10">
        <v>5525</v>
      </c>
      <c r="C924" s="80" t="s">
        <v>40</v>
      </c>
      <c r="D924" s="129">
        <v>450</v>
      </c>
      <c r="E924" s="3"/>
    </row>
    <row r="925" spans="1:5" s="14" customFormat="1" x14ac:dyDescent="0.2">
      <c r="A925" s="49"/>
      <c r="B925" s="10">
        <v>5532</v>
      </c>
      <c r="C925" s="80" t="s">
        <v>64</v>
      </c>
      <c r="D925" s="129">
        <v>300</v>
      </c>
      <c r="E925" s="3"/>
    </row>
    <row r="926" spans="1:5" s="14" customFormat="1" x14ac:dyDescent="0.2">
      <c r="A926" s="49"/>
      <c r="B926" s="10">
        <v>5539</v>
      </c>
      <c r="C926" s="80" t="s">
        <v>192</v>
      </c>
      <c r="D926" s="129">
        <v>400</v>
      </c>
      <c r="E926" s="3"/>
    </row>
    <row r="927" spans="1:5" s="14" customFormat="1" x14ac:dyDescent="0.2">
      <c r="A927" s="49"/>
      <c r="B927" s="10">
        <v>5540</v>
      </c>
      <c r="C927" s="80" t="s">
        <v>189</v>
      </c>
      <c r="D927" s="129">
        <v>1840</v>
      </c>
      <c r="E927" s="3"/>
    </row>
    <row r="928" spans="1:5" s="14" customFormat="1" x14ac:dyDescent="0.2">
      <c r="A928" s="49" t="s">
        <v>513</v>
      </c>
      <c r="B928" s="17" t="s">
        <v>243</v>
      </c>
      <c r="C928" s="110"/>
      <c r="D928" s="130">
        <f>SUM(D929+D935+D949)</f>
        <v>310749</v>
      </c>
      <c r="E928" s="3" t="s">
        <v>199</v>
      </c>
    </row>
    <row r="929" spans="1:5" s="14" customFormat="1" x14ac:dyDescent="0.2">
      <c r="A929" s="49"/>
      <c r="B929" s="15">
        <v>50</v>
      </c>
      <c r="C929" s="81" t="s">
        <v>18</v>
      </c>
      <c r="D929" s="130">
        <f>SUM(D930+D933+D934)</f>
        <v>139329</v>
      </c>
      <c r="E929" s="3"/>
    </row>
    <row r="930" spans="1:5" s="14" customFormat="1" x14ac:dyDescent="0.2">
      <c r="A930" s="49"/>
      <c r="B930" s="10">
        <v>500</v>
      </c>
      <c r="C930" s="80" t="s">
        <v>174</v>
      </c>
      <c r="D930" s="129">
        <f>SUM(D931:D932)</f>
        <v>103695</v>
      </c>
      <c r="E930" s="3"/>
    </row>
    <row r="931" spans="1:5" s="14" customFormat="1" x14ac:dyDescent="0.2">
      <c r="A931" s="49"/>
      <c r="B931" s="10">
        <v>5002</v>
      </c>
      <c r="C931" s="80" t="s">
        <v>182</v>
      </c>
      <c r="D931" s="129">
        <v>102460</v>
      </c>
      <c r="E931" s="3"/>
    </row>
    <row r="932" spans="1:5" s="14" customFormat="1" x14ac:dyDescent="0.2">
      <c r="A932" s="49"/>
      <c r="B932" s="10">
        <v>5005</v>
      </c>
      <c r="C932" s="80" t="s">
        <v>210</v>
      </c>
      <c r="D932" s="129">
        <v>1235</v>
      </c>
      <c r="E932" s="3"/>
    </row>
    <row r="933" spans="1:5" s="14" customFormat="1" x14ac:dyDescent="0.2">
      <c r="A933" s="49"/>
      <c r="B933" s="10">
        <v>5050</v>
      </c>
      <c r="C933" s="80" t="s">
        <v>65</v>
      </c>
      <c r="D933" s="129">
        <v>352</v>
      </c>
      <c r="E933" s="3"/>
    </row>
    <row r="934" spans="1:5" s="14" customFormat="1" x14ac:dyDescent="0.2">
      <c r="A934" s="49"/>
      <c r="B934" s="10">
        <v>506</v>
      </c>
      <c r="C934" s="80" t="s">
        <v>175</v>
      </c>
      <c r="D934" s="129">
        <v>35282</v>
      </c>
      <c r="E934" s="3"/>
    </row>
    <row r="935" spans="1:5" s="14" customFormat="1" x14ac:dyDescent="0.2">
      <c r="A935" s="49"/>
      <c r="B935" s="15">
        <v>55</v>
      </c>
      <c r="C935" s="81" t="s">
        <v>19</v>
      </c>
      <c r="D935" s="130">
        <f>SUM(D936:D948)</f>
        <v>61630</v>
      </c>
      <c r="E935" s="3"/>
    </row>
    <row r="936" spans="1:5" s="14" customFormat="1" x14ac:dyDescent="0.2">
      <c r="A936" s="49"/>
      <c r="B936" s="10">
        <v>5500</v>
      </c>
      <c r="C936" s="80" t="s">
        <v>20</v>
      </c>
      <c r="D936" s="129">
        <v>2500</v>
      </c>
      <c r="E936" s="3"/>
    </row>
    <row r="937" spans="1:5" s="14" customFormat="1" x14ac:dyDescent="0.2">
      <c r="A937" s="49"/>
      <c r="B937" s="10">
        <v>5503</v>
      </c>
      <c r="C937" s="80" t="s">
        <v>21</v>
      </c>
      <c r="D937" s="129">
        <v>150</v>
      </c>
      <c r="E937" s="3"/>
    </row>
    <row r="938" spans="1:5" s="14" customFormat="1" x14ac:dyDescent="0.2">
      <c r="A938" s="49"/>
      <c r="B938" s="10">
        <v>5504</v>
      </c>
      <c r="C938" s="80" t="s">
        <v>22</v>
      </c>
      <c r="D938" s="129">
        <v>1500</v>
      </c>
      <c r="E938" s="3"/>
    </row>
    <row r="939" spans="1:5" s="14" customFormat="1" x14ac:dyDescent="0.2">
      <c r="A939" s="49"/>
      <c r="B939" s="10">
        <v>5511</v>
      </c>
      <c r="C939" s="80" t="s">
        <v>176</v>
      </c>
      <c r="D939" s="129">
        <v>33195</v>
      </c>
      <c r="E939" s="3"/>
    </row>
    <row r="940" spans="1:5" s="14" customFormat="1" x14ac:dyDescent="0.2">
      <c r="A940" s="49"/>
      <c r="B940" s="10">
        <v>5513</v>
      </c>
      <c r="C940" s="80" t="s">
        <v>23</v>
      </c>
      <c r="D940" s="129">
        <v>700</v>
      </c>
      <c r="E940" s="3"/>
    </row>
    <row r="941" spans="1:5" s="14" customFormat="1" x14ac:dyDescent="0.2">
      <c r="A941" s="49"/>
      <c r="B941" s="10">
        <v>5514</v>
      </c>
      <c r="C941" s="80" t="s">
        <v>177</v>
      </c>
      <c r="D941" s="129">
        <v>5560</v>
      </c>
      <c r="E941" s="3"/>
    </row>
    <row r="942" spans="1:5" s="14" customFormat="1" x14ac:dyDescent="0.2">
      <c r="A942" s="49"/>
      <c r="B942" s="10">
        <v>5515</v>
      </c>
      <c r="C942" s="80" t="s">
        <v>24</v>
      </c>
      <c r="D942" s="129">
        <v>5170</v>
      </c>
      <c r="E942" s="3"/>
    </row>
    <row r="943" spans="1:5" s="14" customFormat="1" x14ac:dyDescent="0.2">
      <c r="A943" s="49"/>
      <c r="B943" s="10">
        <v>5522</v>
      </c>
      <c r="C943" s="80" t="s">
        <v>66</v>
      </c>
      <c r="D943" s="129">
        <v>150</v>
      </c>
      <c r="E943" s="3"/>
    </row>
    <row r="944" spans="1:5" s="14" customFormat="1" x14ac:dyDescent="0.2">
      <c r="A944" s="49"/>
      <c r="B944" s="10">
        <v>5524</v>
      </c>
      <c r="C944" s="80" t="s">
        <v>26</v>
      </c>
      <c r="D944" s="129">
        <v>6555</v>
      </c>
      <c r="E944" s="3"/>
    </row>
    <row r="945" spans="1:5" s="14" customFormat="1" x14ac:dyDescent="0.2">
      <c r="A945" s="49"/>
      <c r="B945" s="10">
        <v>5525</v>
      </c>
      <c r="C945" s="80" t="s">
        <v>40</v>
      </c>
      <c r="D945" s="129">
        <v>1600</v>
      </c>
      <c r="E945" s="3"/>
    </row>
    <row r="946" spans="1:5" s="14" customFormat="1" x14ac:dyDescent="0.2">
      <c r="A946" s="49"/>
      <c r="B946" s="10">
        <v>5532</v>
      </c>
      <c r="C946" s="80" t="s">
        <v>64</v>
      </c>
      <c r="D946" s="129">
        <v>300</v>
      </c>
      <c r="E946" s="3"/>
    </row>
    <row r="947" spans="1:5" s="14" customFormat="1" x14ac:dyDescent="0.2">
      <c r="A947" s="49"/>
      <c r="B947" s="10">
        <v>5539</v>
      </c>
      <c r="C947" s="80" t="s">
        <v>192</v>
      </c>
      <c r="D947" s="129">
        <v>350</v>
      </c>
      <c r="E947" s="3"/>
    </row>
    <row r="948" spans="1:5" s="14" customFormat="1" x14ac:dyDescent="0.2">
      <c r="A948" s="49"/>
      <c r="B948" s="10">
        <v>5540</v>
      </c>
      <c r="C948" s="80" t="s">
        <v>189</v>
      </c>
      <c r="D948" s="129">
        <v>3900</v>
      </c>
      <c r="E948" s="3"/>
    </row>
    <row r="949" spans="1:5" s="14" customFormat="1" x14ac:dyDescent="0.2">
      <c r="A949" s="49"/>
      <c r="B949" s="15">
        <v>15</v>
      </c>
      <c r="C949" s="81" t="s">
        <v>211</v>
      </c>
      <c r="D949" s="130">
        <f>SUM(D950+D952)</f>
        <v>109790</v>
      </c>
      <c r="E949" s="3" t="s">
        <v>382</v>
      </c>
    </row>
    <row r="950" spans="1:5" s="14" customFormat="1" x14ac:dyDescent="0.2">
      <c r="A950" s="49"/>
      <c r="B950" s="10">
        <v>1551</v>
      </c>
      <c r="C950" s="80" t="s">
        <v>190</v>
      </c>
      <c r="D950" s="129">
        <f>SUM(D951)</f>
        <v>3279</v>
      </c>
      <c r="E950" s="3"/>
    </row>
    <row r="951" spans="1:5" s="14" customFormat="1" x14ac:dyDescent="0.2">
      <c r="A951" s="49"/>
      <c r="B951" s="15"/>
      <c r="C951" s="100" t="s">
        <v>482</v>
      </c>
      <c r="D951" s="129">
        <v>3279</v>
      </c>
      <c r="E951" s="3"/>
    </row>
    <row r="952" spans="1:5" s="14" customFormat="1" x14ac:dyDescent="0.2">
      <c r="A952" s="49"/>
      <c r="B952" s="10">
        <v>1554</v>
      </c>
      <c r="C952" s="83" t="s">
        <v>268</v>
      </c>
      <c r="D952" s="129">
        <f>SUM(D953)</f>
        <v>106511</v>
      </c>
      <c r="E952" s="3"/>
    </row>
    <row r="953" spans="1:5" s="14" customFormat="1" x14ac:dyDescent="0.2">
      <c r="A953" s="49"/>
      <c r="B953" s="10"/>
      <c r="C953" s="100" t="s">
        <v>481</v>
      </c>
      <c r="D953" s="129">
        <v>106511</v>
      </c>
      <c r="E953" s="3"/>
    </row>
    <row r="954" spans="1:5" s="14" customFormat="1" x14ac:dyDescent="0.2">
      <c r="A954" s="49" t="s">
        <v>514</v>
      </c>
      <c r="B954" s="17" t="s">
        <v>483</v>
      </c>
      <c r="C954" s="110"/>
      <c r="D954" s="130">
        <f>SUM(D955)</f>
        <v>300</v>
      </c>
      <c r="E954" s="3" t="s">
        <v>199</v>
      </c>
    </row>
    <row r="955" spans="1:5" s="14" customFormat="1" x14ac:dyDescent="0.2">
      <c r="A955" s="49"/>
      <c r="B955" s="15">
        <v>55</v>
      </c>
      <c r="C955" s="81" t="s">
        <v>19</v>
      </c>
      <c r="D955" s="130">
        <f>SUM(D956)</f>
        <v>300</v>
      </c>
      <c r="E955" s="3"/>
    </row>
    <row r="956" spans="1:5" s="14" customFormat="1" x14ac:dyDescent="0.2">
      <c r="A956" s="49"/>
      <c r="B956" s="10">
        <v>5525</v>
      </c>
      <c r="C956" s="80" t="s">
        <v>40</v>
      </c>
      <c r="D956" s="129">
        <f>SUM(D957)</f>
        <v>300</v>
      </c>
      <c r="E956" s="3"/>
    </row>
    <row r="957" spans="1:5" s="14" customFormat="1" ht="25.5" x14ac:dyDescent="0.2">
      <c r="A957" s="49"/>
      <c r="B957" s="161" t="s">
        <v>484</v>
      </c>
      <c r="C957" s="83" t="s">
        <v>485</v>
      </c>
      <c r="D957" s="129">
        <v>300</v>
      </c>
      <c r="E957" s="3"/>
    </row>
    <row r="958" spans="1:5" s="14" customFormat="1" x14ac:dyDescent="0.2">
      <c r="A958" s="49" t="s">
        <v>515</v>
      </c>
      <c r="B958" s="15" t="s">
        <v>241</v>
      </c>
      <c r="C958" s="106"/>
      <c r="D958" s="149">
        <f>SUM(D959)</f>
        <v>40140</v>
      </c>
      <c r="E958" s="3" t="s">
        <v>199</v>
      </c>
    </row>
    <row r="959" spans="1:5" s="14" customFormat="1" x14ac:dyDescent="0.2">
      <c r="A959" s="49"/>
      <c r="B959" s="15">
        <v>50</v>
      </c>
      <c r="C959" s="81" t="s">
        <v>18</v>
      </c>
      <c r="D959" s="130">
        <f>SUM(D960+D962)</f>
        <v>40140</v>
      </c>
      <c r="E959" s="3"/>
    </row>
    <row r="960" spans="1:5" s="14" customFormat="1" x14ac:dyDescent="0.2">
      <c r="A960" s="49"/>
      <c r="B960" s="10">
        <v>500</v>
      </c>
      <c r="C960" s="80" t="s">
        <v>174</v>
      </c>
      <c r="D960" s="129">
        <f>SUM(D961)</f>
        <v>30000</v>
      </c>
      <c r="E960" s="3"/>
    </row>
    <row r="961" spans="1:6" s="14" customFormat="1" x14ac:dyDescent="0.2">
      <c r="A961" s="49"/>
      <c r="B961" s="10">
        <v>5002</v>
      </c>
      <c r="C961" s="80" t="s">
        <v>182</v>
      </c>
      <c r="D961" s="129">
        <v>30000</v>
      </c>
      <c r="E961" s="3"/>
    </row>
    <row r="962" spans="1:6" s="14" customFormat="1" x14ac:dyDescent="0.2">
      <c r="A962" s="49"/>
      <c r="B962" s="10">
        <v>506</v>
      </c>
      <c r="C962" s="80" t="s">
        <v>175</v>
      </c>
      <c r="D962" s="129">
        <v>10140</v>
      </c>
      <c r="E962" s="3"/>
    </row>
    <row r="963" spans="1:6" s="14" customFormat="1" x14ac:dyDescent="0.2">
      <c r="A963" s="49" t="s">
        <v>516</v>
      </c>
      <c r="B963" s="15" t="s">
        <v>244</v>
      </c>
      <c r="C963" s="106"/>
      <c r="D963" s="149">
        <f>SUM(D964)</f>
        <v>151127</v>
      </c>
      <c r="E963" s="3" t="s">
        <v>199</v>
      </c>
    </row>
    <row r="964" spans="1:6" s="14" customFormat="1" x14ac:dyDescent="0.2">
      <c r="A964" s="49"/>
      <c r="B964" s="15">
        <v>50</v>
      </c>
      <c r="C964" s="81" t="s">
        <v>18</v>
      </c>
      <c r="D964" s="130">
        <f>SUM(D965+D967)</f>
        <v>151127</v>
      </c>
      <c r="E964" s="3"/>
    </row>
    <row r="965" spans="1:6" s="14" customFormat="1" x14ac:dyDescent="0.2">
      <c r="A965" s="49"/>
      <c r="B965" s="10">
        <v>500</v>
      </c>
      <c r="C965" s="80" t="s">
        <v>174</v>
      </c>
      <c r="D965" s="129">
        <f>SUM(D966)</f>
        <v>112950</v>
      </c>
      <c r="E965" s="3"/>
    </row>
    <row r="966" spans="1:6" s="14" customFormat="1" x14ac:dyDescent="0.2">
      <c r="A966" s="49"/>
      <c r="B966" s="10">
        <v>5002</v>
      </c>
      <c r="C966" s="80" t="s">
        <v>182</v>
      </c>
      <c r="D966" s="129">
        <v>112950</v>
      </c>
      <c r="E966" s="3"/>
    </row>
    <row r="967" spans="1:6" s="14" customFormat="1" x14ac:dyDescent="0.2">
      <c r="A967" s="49"/>
      <c r="B967" s="10">
        <v>506</v>
      </c>
      <c r="C967" s="80" t="s">
        <v>175</v>
      </c>
      <c r="D967" s="129">
        <v>38177</v>
      </c>
      <c r="E967" s="3"/>
    </row>
    <row r="968" spans="1:6" s="14" customFormat="1" x14ac:dyDescent="0.2">
      <c r="A968" s="49" t="s">
        <v>517</v>
      </c>
      <c r="B968" s="15" t="s">
        <v>245</v>
      </c>
      <c r="C968" s="106"/>
      <c r="D968" s="149">
        <f>SUM(D969)</f>
        <v>804121</v>
      </c>
      <c r="E968" s="3" t="s">
        <v>199</v>
      </c>
      <c r="F968" s="43"/>
    </row>
    <row r="969" spans="1:6" s="14" customFormat="1" x14ac:dyDescent="0.2">
      <c r="A969" s="49"/>
      <c r="B969" s="15">
        <v>50</v>
      </c>
      <c r="C969" s="81" t="s">
        <v>18</v>
      </c>
      <c r="D969" s="130">
        <f>SUM(D970+D972)</f>
        <v>804121</v>
      </c>
      <c r="E969" s="3"/>
    </row>
    <row r="970" spans="1:6" s="14" customFormat="1" x14ac:dyDescent="0.2">
      <c r="A970" s="49"/>
      <c r="B970" s="10">
        <v>500</v>
      </c>
      <c r="C970" s="80" t="s">
        <v>174</v>
      </c>
      <c r="D970" s="129">
        <f>SUM(D971)</f>
        <v>600987</v>
      </c>
      <c r="E970" s="3"/>
    </row>
    <row r="971" spans="1:6" s="14" customFormat="1" x14ac:dyDescent="0.2">
      <c r="A971" s="49"/>
      <c r="B971" s="10">
        <v>5002</v>
      </c>
      <c r="C971" s="80" t="s">
        <v>182</v>
      </c>
      <c r="D971" s="129">
        <v>600987</v>
      </c>
      <c r="E971" s="3"/>
    </row>
    <row r="972" spans="1:6" s="14" customFormat="1" x14ac:dyDescent="0.2">
      <c r="A972" s="49"/>
      <c r="B972" s="10">
        <v>506</v>
      </c>
      <c r="C972" s="80" t="s">
        <v>175</v>
      </c>
      <c r="D972" s="129">
        <v>203134</v>
      </c>
      <c r="E972" s="3"/>
    </row>
    <row r="973" spans="1:6" s="14" customFormat="1" x14ac:dyDescent="0.2">
      <c r="A973" s="49" t="s">
        <v>518</v>
      </c>
      <c r="B973" s="17" t="s">
        <v>339</v>
      </c>
      <c r="C973" s="110"/>
      <c r="D973" s="130">
        <f>SUM(D974+D978+D990)</f>
        <v>247505</v>
      </c>
      <c r="E973" s="3" t="s">
        <v>199</v>
      </c>
    </row>
    <row r="974" spans="1:6" s="14" customFormat="1" x14ac:dyDescent="0.2">
      <c r="A974" s="49"/>
      <c r="B974" s="15">
        <v>50</v>
      </c>
      <c r="C974" s="81" t="s">
        <v>18</v>
      </c>
      <c r="D974" s="130">
        <f>SUM(D975+D977)</f>
        <v>199315</v>
      </c>
      <c r="E974" s="3"/>
    </row>
    <row r="975" spans="1:6" s="14" customFormat="1" x14ac:dyDescent="0.2">
      <c r="A975" s="49"/>
      <c r="B975" s="10">
        <v>500</v>
      </c>
      <c r="C975" s="80" t="s">
        <v>174</v>
      </c>
      <c r="D975" s="129">
        <f>SUM(D976:D976)</f>
        <v>148965</v>
      </c>
      <c r="E975" s="3"/>
    </row>
    <row r="976" spans="1:6" s="14" customFormat="1" x14ac:dyDescent="0.2">
      <c r="A976" s="49"/>
      <c r="B976" s="10">
        <v>5002</v>
      </c>
      <c r="C976" s="80" t="s">
        <v>182</v>
      </c>
      <c r="D976" s="129">
        <v>148965</v>
      </c>
      <c r="E976" s="3"/>
    </row>
    <row r="977" spans="1:5" s="14" customFormat="1" x14ac:dyDescent="0.2">
      <c r="A977" s="49"/>
      <c r="B977" s="10">
        <v>506</v>
      </c>
      <c r="C977" s="80" t="s">
        <v>175</v>
      </c>
      <c r="D977" s="129">
        <v>50350</v>
      </c>
      <c r="E977" s="3"/>
    </row>
    <row r="978" spans="1:5" s="14" customFormat="1" x14ac:dyDescent="0.2">
      <c r="A978" s="49"/>
      <c r="B978" s="15">
        <v>55</v>
      </c>
      <c r="C978" s="81" t="s">
        <v>19</v>
      </c>
      <c r="D978" s="130">
        <f>SUM(D979:D989)</f>
        <v>45670</v>
      </c>
      <c r="E978" s="3"/>
    </row>
    <row r="979" spans="1:5" s="14" customFormat="1" x14ac:dyDescent="0.2">
      <c r="A979" s="49"/>
      <c r="B979" s="10">
        <v>5500</v>
      </c>
      <c r="C979" s="80" t="s">
        <v>20</v>
      </c>
      <c r="D979" s="129">
        <v>2500</v>
      </c>
      <c r="E979" s="3"/>
    </row>
    <row r="980" spans="1:5" s="14" customFormat="1" x14ac:dyDescent="0.2">
      <c r="A980" s="49"/>
      <c r="B980" s="10">
        <v>5504</v>
      </c>
      <c r="C980" s="80" t="s">
        <v>22</v>
      </c>
      <c r="D980" s="129">
        <v>2462</v>
      </c>
      <c r="E980" s="3"/>
    </row>
    <row r="981" spans="1:5" s="14" customFormat="1" x14ac:dyDescent="0.2">
      <c r="A981" s="49"/>
      <c r="B981" s="10">
        <v>5511</v>
      </c>
      <c r="C981" s="80" t="s">
        <v>176</v>
      </c>
      <c r="D981" s="129">
        <v>30450</v>
      </c>
      <c r="E981" s="3"/>
    </row>
    <row r="982" spans="1:5" s="14" customFormat="1" x14ac:dyDescent="0.2">
      <c r="A982" s="49"/>
      <c r="B982" s="10">
        <v>5512</v>
      </c>
      <c r="C982" s="80" t="s">
        <v>25</v>
      </c>
      <c r="D982" s="129">
        <v>200</v>
      </c>
      <c r="E982" s="3"/>
    </row>
    <row r="983" spans="1:5" s="14" customFormat="1" x14ac:dyDescent="0.2">
      <c r="A983" s="49"/>
      <c r="B983" s="10">
        <v>5513</v>
      </c>
      <c r="C983" s="80" t="s">
        <v>23</v>
      </c>
      <c r="D983" s="129">
        <v>700</v>
      </c>
      <c r="E983" s="3"/>
    </row>
    <row r="984" spans="1:5" s="14" customFormat="1" x14ac:dyDescent="0.2">
      <c r="A984" s="49"/>
      <c r="B984" s="10">
        <v>5514</v>
      </c>
      <c r="C984" s="80" t="s">
        <v>177</v>
      </c>
      <c r="D984" s="129">
        <v>2200</v>
      </c>
      <c r="E984" s="3"/>
    </row>
    <row r="985" spans="1:5" s="14" customFormat="1" x14ac:dyDescent="0.2">
      <c r="A985" s="49"/>
      <c r="B985" s="10">
        <v>5515</v>
      </c>
      <c r="C985" s="80" t="s">
        <v>24</v>
      </c>
      <c r="D985" s="129">
        <v>750</v>
      </c>
      <c r="E985" s="3"/>
    </row>
    <row r="986" spans="1:5" s="14" customFormat="1" x14ac:dyDescent="0.2">
      <c r="A986" s="49"/>
      <c r="B986" s="10">
        <v>5522</v>
      </c>
      <c r="C986" s="80" t="s">
        <v>66</v>
      </c>
      <c r="D986" s="129">
        <v>100</v>
      </c>
      <c r="E986" s="3"/>
    </row>
    <row r="987" spans="1:5" s="14" customFormat="1" x14ac:dyDescent="0.2">
      <c r="A987" s="49"/>
      <c r="B987" s="10">
        <v>5524</v>
      </c>
      <c r="C987" s="80" t="s">
        <v>26</v>
      </c>
      <c r="D987" s="129">
        <v>4758</v>
      </c>
      <c r="E987" s="3"/>
    </row>
    <row r="988" spans="1:5" s="14" customFormat="1" x14ac:dyDescent="0.2">
      <c r="A988" s="49"/>
      <c r="B988" s="10">
        <v>5525</v>
      </c>
      <c r="C988" s="80" t="s">
        <v>40</v>
      </c>
      <c r="D988" s="129">
        <v>300</v>
      </c>
      <c r="E988" s="3"/>
    </row>
    <row r="989" spans="1:5" s="14" customFormat="1" x14ac:dyDescent="0.2">
      <c r="A989" s="49"/>
      <c r="B989" s="10">
        <v>5540</v>
      </c>
      <c r="C989" s="80" t="s">
        <v>189</v>
      </c>
      <c r="D989" s="129">
        <v>1250</v>
      </c>
      <c r="E989" s="3"/>
    </row>
    <row r="990" spans="1:5" s="14" customFormat="1" x14ac:dyDescent="0.2">
      <c r="A990" s="49"/>
      <c r="B990" s="15">
        <v>15</v>
      </c>
      <c r="C990" s="81" t="s">
        <v>211</v>
      </c>
      <c r="D990" s="130">
        <f>SUM(D991)</f>
        <v>2520</v>
      </c>
      <c r="E990" s="3" t="s">
        <v>351</v>
      </c>
    </row>
    <row r="991" spans="1:5" s="14" customFormat="1" x14ac:dyDescent="0.2">
      <c r="A991" s="49"/>
      <c r="B991" s="10">
        <v>1551</v>
      </c>
      <c r="C991" s="80" t="s">
        <v>190</v>
      </c>
      <c r="D991" s="129">
        <f>SUM(D992)</f>
        <v>2520</v>
      </c>
      <c r="E991" s="3"/>
    </row>
    <row r="992" spans="1:5" s="14" customFormat="1" x14ac:dyDescent="0.2">
      <c r="A992" s="49"/>
      <c r="B992" s="10"/>
      <c r="C992" s="80" t="s">
        <v>503</v>
      </c>
      <c r="D992" s="129">
        <v>2520</v>
      </c>
      <c r="E992" s="3"/>
    </row>
    <row r="993" spans="1:5" s="14" customFormat="1" x14ac:dyDescent="0.2">
      <c r="A993" s="49" t="s">
        <v>519</v>
      </c>
      <c r="B993" s="17" t="s">
        <v>340</v>
      </c>
      <c r="C993" s="110"/>
      <c r="D993" s="130">
        <f>SUM(D994+D998+D1010)</f>
        <v>433009</v>
      </c>
      <c r="E993" s="3" t="s">
        <v>199</v>
      </c>
    </row>
    <row r="994" spans="1:5" s="14" customFormat="1" x14ac:dyDescent="0.2">
      <c r="A994" s="49"/>
      <c r="B994" s="15">
        <v>50</v>
      </c>
      <c r="C994" s="81" t="s">
        <v>18</v>
      </c>
      <c r="D994" s="130">
        <f>SUM(D995+D997)</f>
        <v>324094</v>
      </c>
      <c r="E994" s="3"/>
    </row>
    <row r="995" spans="1:5" s="14" customFormat="1" x14ac:dyDescent="0.2">
      <c r="A995" s="49"/>
      <c r="B995" s="10">
        <v>500</v>
      </c>
      <c r="C995" s="80" t="s">
        <v>174</v>
      </c>
      <c r="D995" s="129">
        <f>SUM(D996:D996)</f>
        <v>242223</v>
      </c>
      <c r="E995" s="3"/>
    </row>
    <row r="996" spans="1:5" s="14" customFormat="1" x14ac:dyDescent="0.2">
      <c r="A996" s="49"/>
      <c r="B996" s="10">
        <v>5002</v>
      </c>
      <c r="C996" s="80" t="s">
        <v>182</v>
      </c>
      <c r="D996" s="129">
        <v>242223</v>
      </c>
      <c r="E996" s="3"/>
    </row>
    <row r="997" spans="1:5" s="14" customFormat="1" x14ac:dyDescent="0.2">
      <c r="A997" s="49"/>
      <c r="B997" s="10">
        <v>506</v>
      </c>
      <c r="C997" s="80" t="s">
        <v>175</v>
      </c>
      <c r="D997" s="129">
        <v>81871</v>
      </c>
      <c r="E997" s="3"/>
    </row>
    <row r="998" spans="1:5" s="14" customFormat="1" x14ac:dyDescent="0.2">
      <c r="A998" s="49"/>
      <c r="B998" s="15">
        <v>55</v>
      </c>
      <c r="C998" s="81" t="s">
        <v>19</v>
      </c>
      <c r="D998" s="130">
        <f>SUM(D999:D1009)</f>
        <v>58915</v>
      </c>
      <c r="E998" s="3"/>
    </row>
    <row r="999" spans="1:5" s="14" customFormat="1" x14ac:dyDescent="0.2">
      <c r="A999" s="49"/>
      <c r="B999" s="10">
        <v>5500</v>
      </c>
      <c r="C999" s="80" t="s">
        <v>20</v>
      </c>
      <c r="D999" s="129">
        <v>2000</v>
      </c>
      <c r="E999" s="3"/>
    </row>
    <row r="1000" spans="1:5" s="14" customFormat="1" x14ac:dyDescent="0.2">
      <c r="A1000" s="49"/>
      <c r="B1000" s="10">
        <v>5504</v>
      </c>
      <c r="C1000" s="80" t="s">
        <v>22</v>
      </c>
      <c r="D1000" s="129">
        <v>2750</v>
      </c>
      <c r="E1000" s="3"/>
    </row>
    <row r="1001" spans="1:5" s="14" customFormat="1" x14ac:dyDescent="0.2">
      <c r="A1001" s="49"/>
      <c r="B1001" s="10">
        <v>5511</v>
      </c>
      <c r="C1001" s="80" t="s">
        <v>176</v>
      </c>
      <c r="D1001" s="129">
        <v>34200</v>
      </c>
      <c r="E1001" s="3"/>
    </row>
    <row r="1002" spans="1:5" s="14" customFormat="1" x14ac:dyDescent="0.2">
      <c r="A1002" s="49"/>
      <c r="B1002" s="10">
        <v>5512</v>
      </c>
      <c r="C1002" s="80" t="s">
        <v>25</v>
      </c>
      <c r="D1002" s="129">
        <v>500</v>
      </c>
      <c r="E1002" s="3"/>
    </row>
    <row r="1003" spans="1:5" s="14" customFormat="1" x14ac:dyDescent="0.2">
      <c r="A1003" s="49"/>
      <c r="B1003" s="10">
        <v>5513</v>
      </c>
      <c r="C1003" s="80" t="s">
        <v>23</v>
      </c>
      <c r="D1003" s="129">
        <v>2570</v>
      </c>
      <c r="E1003" s="3"/>
    </row>
    <row r="1004" spans="1:5" s="14" customFormat="1" x14ac:dyDescent="0.2">
      <c r="A1004" s="49"/>
      <c r="B1004" s="10">
        <v>5514</v>
      </c>
      <c r="C1004" s="80" t="s">
        <v>177</v>
      </c>
      <c r="D1004" s="129">
        <v>5600</v>
      </c>
      <c r="E1004" s="3"/>
    </row>
    <row r="1005" spans="1:5" s="14" customFormat="1" x14ac:dyDescent="0.2">
      <c r="A1005" s="49"/>
      <c r="B1005" s="10">
        <v>5515</v>
      </c>
      <c r="C1005" s="80" t="s">
        <v>24</v>
      </c>
      <c r="D1005" s="129">
        <v>600</v>
      </c>
      <c r="E1005" s="3"/>
    </row>
    <row r="1006" spans="1:5" s="14" customFormat="1" x14ac:dyDescent="0.2">
      <c r="A1006" s="49"/>
      <c r="B1006" s="10">
        <v>5522</v>
      </c>
      <c r="C1006" s="80" t="s">
        <v>66</v>
      </c>
      <c r="D1006" s="129">
        <v>50</v>
      </c>
      <c r="E1006" s="3"/>
    </row>
    <row r="1007" spans="1:5" s="14" customFormat="1" x14ac:dyDescent="0.2">
      <c r="A1007" s="49"/>
      <c r="B1007" s="10">
        <v>5524</v>
      </c>
      <c r="C1007" s="80" t="s">
        <v>26</v>
      </c>
      <c r="D1007" s="129">
        <v>8095</v>
      </c>
      <c r="E1007" s="3"/>
    </row>
    <row r="1008" spans="1:5" s="14" customFormat="1" x14ac:dyDescent="0.2">
      <c r="A1008" s="49"/>
      <c r="B1008" s="10">
        <v>5525</v>
      </c>
      <c r="C1008" s="80" t="s">
        <v>40</v>
      </c>
      <c r="D1008" s="129">
        <v>1550</v>
      </c>
      <c r="E1008" s="3"/>
    </row>
    <row r="1009" spans="1:5" s="14" customFormat="1" x14ac:dyDescent="0.2">
      <c r="A1009" s="49"/>
      <c r="B1009" s="10">
        <v>5540</v>
      </c>
      <c r="C1009" s="80" t="s">
        <v>189</v>
      </c>
      <c r="D1009" s="129">
        <v>1000</v>
      </c>
      <c r="E1009" s="3"/>
    </row>
    <row r="1010" spans="1:5" s="14" customFormat="1" x14ac:dyDescent="0.2">
      <c r="A1010" s="49"/>
      <c r="B1010" s="15">
        <v>15</v>
      </c>
      <c r="C1010" s="81" t="s">
        <v>211</v>
      </c>
      <c r="D1010" s="130">
        <f>SUM(D1011)</f>
        <v>50000</v>
      </c>
      <c r="E1010" s="3" t="s">
        <v>351</v>
      </c>
    </row>
    <row r="1011" spans="1:5" s="14" customFormat="1" x14ac:dyDescent="0.2">
      <c r="A1011" s="49"/>
      <c r="B1011" s="10">
        <v>1551</v>
      </c>
      <c r="C1011" s="80" t="s">
        <v>190</v>
      </c>
      <c r="D1011" s="129">
        <f>SUM(D1012)</f>
        <v>50000</v>
      </c>
      <c r="E1011" s="3"/>
    </row>
    <row r="1012" spans="1:5" s="14" customFormat="1" x14ac:dyDescent="0.2">
      <c r="A1012" s="49"/>
      <c r="B1012" s="10"/>
      <c r="C1012" s="80" t="s">
        <v>504</v>
      </c>
      <c r="D1012" s="129">
        <v>50000</v>
      </c>
      <c r="E1012" s="3"/>
    </row>
    <row r="1013" spans="1:5" s="14" customFormat="1" x14ac:dyDescent="0.2">
      <c r="A1013" s="49" t="s">
        <v>520</v>
      </c>
      <c r="B1013" s="15" t="s">
        <v>246</v>
      </c>
      <c r="C1013" s="106"/>
      <c r="D1013" s="149">
        <f>SUM(D1014)</f>
        <v>148879</v>
      </c>
      <c r="E1013" s="3" t="s">
        <v>199</v>
      </c>
    </row>
    <row r="1014" spans="1:5" s="14" customFormat="1" x14ac:dyDescent="0.2">
      <c r="A1014" s="49"/>
      <c r="B1014" s="15">
        <v>50</v>
      </c>
      <c r="C1014" s="81" t="s">
        <v>18</v>
      </c>
      <c r="D1014" s="130">
        <f>SUM(D1015+D1017)</f>
        <v>148879</v>
      </c>
      <c r="E1014" s="3"/>
    </row>
    <row r="1015" spans="1:5" s="14" customFormat="1" x14ac:dyDescent="0.2">
      <c r="A1015" s="49"/>
      <c r="B1015" s="10">
        <v>500</v>
      </c>
      <c r="C1015" s="80" t="s">
        <v>174</v>
      </c>
      <c r="D1015" s="129">
        <f>SUM(D1016)</f>
        <v>111269</v>
      </c>
      <c r="E1015" s="3"/>
    </row>
    <row r="1016" spans="1:5" s="14" customFormat="1" x14ac:dyDescent="0.2">
      <c r="A1016" s="49"/>
      <c r="B1016" s="10">
        <v>5002</v>
      </c>
      <c r="C1016" s="80" t="s">
        <v>182</v>
      </c>
      <c r="D1016" s="129">
        <v>111269</v>
      </c>
      <c r="E1016" s="3"/>
    </row>
    <row r="1017" spans="1:5" s="14" customFormat="1" x14ac:dyDescent="0.2">
      <c r="A1017" s="49"/>
      <c r="B1017" s="10">
        <v>506</v>
      </c>
      <c r="C1017" s="80" t="s">
        <v>175</v>
      </c>
      <c r="D1017" s="129">
        <v>37610</v>
      </c>
      <c r="E1017" s="3"/>
    </row>
    <row r="1018" spans="1:5" s="14" customFormat="1" x14ac:dyDescent="0.2">
      <c r="A1018" s="49" t="s">
        <v>521</v>
      </c>
      <c r="B1018" s="17" t="s">
        <v>247</v>
      </c>
      <c r="C1018" s="110"/>
      <c r="D1018" s="130">
        <f>SUM(D1019+D1023+D1036+D1038)</f>
        <v>3348794</v>
      </c>
      <c r="E1018" s="3" t="s">
        <v>199</v>
      </c>
    </row>
    <row r="1019" spans="1:5" s="14" customFormat="1" x14ac:dyDescent="0.2">
      <c r="A1019" s="49"/>
      <c r="B1019" s="15">
        <v>50</v>
      </c>
      <c r="C1019" s="81" t="s">
        <v>18</v>
      </c>
      <c r="D1019" s="130">
        <f>SUM(D1020+D1022)</f>
        <v>418290</v>
      </c>
      <c r="E1019" s="3"/>
    </row>
    <row r="1020" spans="1:5" s="14" customFormat="1" x14ac:dyDescent="0.2">
      <c r="A1020" s="49"/>
      <c r="B1020" s="10">
        <v>500</v>
      </c>
      <c r="C1020" s="80" t="s">
        <v>174</v>
      </c>
      <c r="D1020" s="129">
        <f>SUM(D1021:D1021)</f>
        <v>312623</v>
      </c>
      <c r="E1020" s="3"/>
    </row>
    <row r="1021" spans="1:5" s="14" customFormat="1" x14ac:dyDescent="0.2">
      <c r="A1021" s="49"/>
      <c r="B1021" s="10">
        <v>5002</v>
      </c>
      <c r="C1021" s="80" t="s">
        <v>182</v>
      </c>
      <c r="D1021" s="129">
        <v>312623</v>
      </c>
      <c r="E1021" s="3"/>
    </row>
    <row r="1022" spans="1:5" s="14" customFormat="1" x14ac:dyDescent="0.2">
      <c r="A1022" s="49"/>
      <c r="B1022" s="10">
        <v>506</v>
      </c>
      <c r="C1022" s="80" t="s">
        <v>175</v>
      </c>
      <c r="D1022" s="129">
        <v>105667</v>
      </c>
      <c r="E1022" s="3"/>
    </row>
    <row r="1023" spans="1:5" s="14" customFormat="1" x14ac:dyDescent="0.2">
      <c r="A1023" s="49"/>
      <c r="B1023" s="15">
        <v>55</v>
      </c>
      <c r="C1023" s="81" t="s">
        <v>19</v>
      </c>
      <c r="D1023" s="130">
        <f>SUM(D1024:D1035)</f>
        <v>258525</v>
      </c>
      <c r="E1023" s="3"/>
    </row>
    <row r="1024" spans="1:5" s="14" customFormat="1" x14ac:dyDescent="0.2">
      <c r="A1024" s="49"/>
      <c r="B1024" s="10">
        <v>5500</v>
      </c>
      <c r="C1024" s="80" t="s">
        <v>20</v>
      </c>
      <c r="D1024" s="129">
        <v>9000</v>
      </c>
      <c r="E1024" s="3"/>
    </row>
    <row r="1025" spans="1:5" s="14" customFormat="1" x14ac:dyDescent="0.2">
      <c r="A1025" s="49"/>
      <c r="B1025" s="10">
        <v>5504</v>
      </c>
      <c r="C1025" s="80" t="s">
        <v>22</v>
      </c>
      <c r="D1025" s="129">
        <v>7737</v>
      </c>
      <c r="E1025" s="3"/>
    </row>
    <row r="1026" spans="1:5" s="14" customFormat="1" x14ac:dyDescent="0.2">
      <c r="A1026" s="49"/>
      <c r="B1026" s="10">
        <v>5511</v>
      </c>
      <c r="C1026" s="80" t="s">
        <v>176</v>
      </c>
      <c r="D1026" s="129">
        <v>171623</v>
      </c>
      <c r="E1026" s="3"/>
    </row>
    <row r="1027" spans="1:5" s="14" customFormat="1" x14ac:dyDescent="0.2">
      <c r="A1027" s="49"/>
      <c r="B1027" s="10">
        <v>5513</v>
      </c>
      <c r="C1027" s="80" t="s">
        <v>23</v>
      </c>
      <c r="D1027" s="129">
        <v>10200</v>
      </c>
      <c r="E1027" s="3"/>
    </row>
    <row r="1028" spans="1:5" s="14" customFormat="1" x14ac:dyDescent="0.2">
      <c r="A1028" s="49"/>
      <c r="B1028" s="10">
        <v>5514</v>
      </c>
      <c r="C1028" s="80" t="s">
        <v>177</v>
      </c>
      <c r="D1028" s="129">
        <v>11900</v>
      </c>
      <c r="E1028" s="3"/>
    </row>
    <row r="1029" spans="1:5" s="14" customFormat="1" x14ac:dyDescent="0.2">
      <c r="A1029" s="49"/>
      <c r="B1029" s="10">
        <v>5515</v>
      </c>
      <c r="C1029" s="80" t="s">
        <v>24</v>
      </c>
      <c r="D1029" s="129">
        <v>2820</v>
      </c>
      <c r="E1029" s="3"/>
    </row>
    <row r="1030" spans="1:5" s="14" customFormat="1" x14ac:dyDescent="0.2">
      <c r="A1030" s="49"/>
      <c r="B1030" s="10">
        <v>5522</v>
      </c>
      <c r="C1030" s="80" t="s">
        <v>66</v>
      </c>
      <c r="D1030" s="129">
        <v>200</v>
      </c>
      <c r="E1030" s="3"/>
    </row>
    <row r="1031" spans="1:5" s="14" customFormat="1" x14ac:dyDescent="0.2">
      <c r="A1031" s="49"/>
      <c r="B1031" s="10">
        <v>5524</v>
      </c>
      <c r="C1031" s="80" t="s">
        <v>26</v>
      </c>
      <c r="D1031" s="129">
        <v>32545</v>
      </c>
      <c r="E1031" s="3"/>
    </row>
    <row r="1032" spans="1:5" s="14" customFormat="1" x14ac:dyDescent="0.2">
      <c r="A1032" s="49"/>
      <c r="B1032" s="10">
        <v>5525</v>
      </c>
      <c r="C1032" s="80" t="s">
        <v>40</v>
      </c>
      <c r="D1032" s="129">
        <v>5600</v>
      </c>
      <c r="E1032" s="3"/>
    </row>
    <row r="1033" spans="1:5" s="14" customFormat="1" x14ac:dyDescent="0.2">
      <c r="A1033" s="49"/>
      <c r="B1033" s="10">
        <v>5532</v>
      </c>
      <c r="C1033" s="80" t="s">
        <v>64</v>
      </c>
      <c r="D1033" s="129">
        <v>1300</v>
      </c>
      <c r="E1033" s="3"/>
    </row>
    <row r="1034" spans="1:5" s="14" customFormat="1" x14ac:dyDescent="0.2">
      <c r="A1034" s="49"/>
      <c r="B1034" s="10">
        <v>5539</v>
      </c>
      <c r="C1034" s="80" t="s">
        <v>192</v>
      </c>
      <c r="D1034" s="129">
        <v>1100</v>
      </c>
      <c r="E1034" s="3"/>
    </row>
    <row r="1035" spans="1:5" s="14" customFormat="1" x14ac:dyDescent="0.2">
      <c r="A1035" s="49"/>
      <c r="B1035" s="10">
        <v>5540</v>
      </c>
      <c r="C1035" s="80" t="s">
        <v>189</v>
      </c>
      <c r="D1035" s="129">
        <v>4500</v>
      </c>
      <c r="E1035" s="3"/>
    </row>
    <row r="1036" spans="1:5" s="14" customFormat="1" x14ac:dyDescent="0.2">
      <c r="A1036" s="49"/>
      <c r="B1036" s="36">
        <v>60</v>
      </c>
      <c r="C1036" s="82" t="s">
        <v>62</v>
      </c>
      <c r="D1036" s="130">
        <f>SUM(D1037)</f>
        <v>320</v>
      </c>
      <c r="E1036" s="3"/>
    </row>
    <row r="1037" spans="1:5" x14ac:dyDescent="0.2">
      <c r="A1037" s="51"/>
      <c r="B1037" s="34">
        <v>6010</v>
      </c>
      <c r="C1037" s="83" t="s">
        <v>179</v>
      </c>
      <c r="D1037" s="129">
        <v>320</v>
      </c>
    </row>
    <row r="1038" spans="1:5" x14ac:dyDescent="0.2">
      <c r="A1038" s="51"/>
      <c r="B1038" s="15">
        <v>15</v>
      </c>
      <c r="C1038" s="81" t="s">
        <v>211</v>
      </c>
      <c r="D1038" s="130">
        <f>SUM(D1039)</f>
        <v>2671659</v>
      </c>
      <c r="E1038" s="3" t="s">
        <v>382</v>
      </c>
    </row>
    <row r="1039" spans="1:5" x14ac:dyDescent="0.2">
      <c r="A1039" s="51"/>
      <c r="B1039" s="10">
        <v>1551</v>
      </c>
      <c r="C1039" s="80" t="s">
        <v>190</v>
      </c>
      <c r="D1039" s="129">
        <f>SUM(D1040:D1043)</f>
        <v>2671659</v>
      </c>
    </row>
    <row r="1040" spans="1:5" x14ac:dyDescent="0.2">
      <c r="A1040" s="51"/>
      <c r="B1040" s="10"/>
      <c r="C1040" s="101" t="s">
        <v>486</v>
      </c>
      <c r="D1040" s="129">
        <v>2218659</v>
      </c>
    </row>
    <row r="1041" spans="1:5" ht="25.5" x14ac:dyDescent="0.2">
      <c r="A1041" s="51"/>
      <c r="B1041" s="10"/>
      <c r="C1041" s="101" t="s">
        <v>487</v>
      </c>
      <c r="D1041" s="129">
        <v>150000</v>
      </c>
    </row>
    <row r="1042" spans="1:5" ht="25.5" x14ac:dyDescent="0.2">
      <c r="A1042" s="51"/>
      <c r="B1042" s="10"/>
      <c r="C1042" s="101" t="s">
        <v>488</v>
      </c>
      <c r="D1042" s="129">
        <v>288000</v>
      </c>
    </row>
    <row r="1043" spans="1:5" ht="25.5" x14ac:dyDescent="0.2">
      <c r="A1043" s="51"/>
      <c r="B1043" s="10"/>
      <c r="C1043" s="101" t="s">
        <v>489</v>
      </c>
      <c r="D1043" s="129">
        <v>15000</v>
      </c>
    </row>
    <row r="1044" spans="1:5" x14ac:dyDescent="0.2">
      <c r="A1044" s="49" t="s">
        <v>522</v>
      </c>
      <c r="B1044" s="17" t="s">
        <v>490</v>
      </c>
      <c r="C1044" s="110"/>
      <c r="D1044" s="130">
        <f>SUM(D1045)</f>
        <v>2100</v>
      </c>
      <c r="E1044" s="3" t="s">
        <v>199</v>
      </c>
    </row>
    <row r="1045" spans="1:5" x14ac:dyDescent="0.2">
      <c r="A1045" s="51"/>
      <c r="B1045" s="15">
        <v>55</v>
      </c>
      <c r="C1045" s="81" t="s">
        <v>19</v>
      </c>
      <c r="D1045" s="130">
        <f>SUM(D1046)</f>
        <v>2100</v>
      </c>
    </row>
    <row r="1046" spans="1:5" x14ac:dyDescent="0.2">
      <c r="A1046" s="51"/>
      <c r="B1046" s="10">
        <v>5525</v>
      </c>
      <c r="C1046" s="100" t="s">
        <v>40</v>
      </c>
      <c r="D1046" s="129">
        <f>SUM(D1047:D1048)</f>
        <v>2100</v>
      </c>
    </row>
    <row r="1047" spans="1:5" ht="25.5" x14ac:dyDescent="0.2">
      <c r="A1047" s="51"/>
      <c r="B1047" s="161" t="s">
        <v>491</v>
      </c>
      <c r="C1047" s="83" t="s">
        <v>492</v>
      </c>
      <c r="D1047" s="129">
        <v>1500</v>
      </c>
    </row>
    <row r="1048" spans="1:5" ht="25.5" x14ac:dyDescent="0.2">
      <c r="A1048" s="51"/>
      <c r="B1048" s="161" t="s">
        <v>493</v>
      </c>
      <c r="C1048" s="83" t="s">
        <v>494</v>
      </c>
      <c r="D1048" s="129">
        <v>600</v>
      </c>
    </row>
    <row r="1049" spans="1:5" x14ac:dyDescent="0.2">
      <c r="A1049" s="49" t="s">
        <v>523</v>
      </c>
      <c r="B1049" s="17" t="s">
        <v>155</v>
      </c>
      <c r="C1049" s="110"/>
      <c r="D1049" s="130">
        <f>SUM(D1050)</f>
        <v>150000</v>
      </c>
      <c r="E1049" s="27" t="s">
        <v>315</v>
      </c>
    </row>
    <row r="1050" spans="1:5" s="14" customFormat="1" x14ac:dyDescent="0.2">
      <c r="A1050" s="49"/>
      <c r="B1050" s="15">
        <v>55</v>
      </c>
      <c r="C1050" s="81" t="s">
        <v>19</v>
      </c>
      <c r="D1050" s="130">
        <f>SUM(D1051)</f>
        <v>150000</v>
      </c>
      <c r="E1050" s="3"/>
    </row>
    <row r="1051" spans="1:5" s="14" customFormat="1" x14ac:dyDescent="0.2">
      <c r="A1051" s="49"/>
      <c r="B1051" s="10">
        <v>5524</v>
      </c>
      <c r="C1051" s="80" t="s">
        <v>301</v>
      </c>
      <c r="D1051" s="129">
        <v>150000</v>
      </c>
      <c r="E1051" s="3"/>
    </row>
    <row r="1052" spans="1:5" s="14" customFormat="1" x14ac:dyDescent="0.2">
      <c r="A1052" s="49" t="s">
        <v>524</v>
      </c>
      <c r="B1052" s="15" t="s">
        <v>86</v>
      </c>
      <c r="C1052" s="106"/>
      <c r="D1052" s="130">
        <f>SUM(D1053+D1054+D1058+D1071)</f>
        <v>278641</v>
      </c>
      <c r="E1052" s="3" t="s">
        <v>199</v>
      </c>
    </row>
    <row r="1053" spans="1:5" s="14" customFormat="1" x14ac:dyDescent="0.2">
      <c r="A1053" s="49"/>
      <c r="B1053" s="38">
        <v>452</v>
      </c>
      <c r="C1053" s="103" t="s">
        <v>100</v>
      </c>
      <c r="D1053" s="130">
        <v>130</v>
      </c>
      <c r="E1053" s="3"/>
    </row>
    <row r="1054" spans="1:5" s="14" customFormat="1" x14ac:dyDescent="0.2">
      <c r="A1054" s="49"/>
      <c r="B1054" s="15">
        <v>50</v>
      </c>
      <c r="C1054" s="81" t="s">
        <v>18</v>
      </c>
      <c r="D1054" s="130">
        <f>SUM(D1055+D1057)</f>
        <v>226259</v>
      </c>
      <c r="E1054" s="3"/>
    </row>
    <row r="1055" spans="1:5" s="14" customFormat="1" x14ac:dyDescent="0.2">
      <c r="A1055" s="49"/>
      <c r="B1055" s="10">
        <v>500</v>
      </c>
      <c r="C1055" s="80" t="s">
        <v>174</v>
      </c>
      <c r="D1055" s="129">
        <f>SUM(D1056)</f>
        <v>169103</v>
      </c>
      <c r="E1055" s="3"/>
    </row>
    <row r="1056" spans="1:5" s="14" customFormat="1" x14ac:dyDescent="0.2">
      <c r="A1056" s="49"/>
      <c r="B1056" s="10">
        <v>5002</v>
      </c>
      <c r="C1056" s="80" t="s">
        <v>182</v>
      </c>
      <c r="D1056" s="129">
        <v>169103</v>
      </c>
      <c r="E1056" s="3"/>
    </row>
    <row r="1057" spans="1:5" s="14" customFormat="1" x14ac:dyDescent="0.2">
      <c r="A1057" s="49"/>
      <c r="B1057" s="10">
        <v>506</v>
      </c>
      <c r="C1057" s="80" t="s">
        <v>175</v>
      </c>
      <c r="D1057" s="129">
        <v>57156</v>
      </c>
      <c r="E1057" s="3"/>
    </row>
    <row r="1058" spans="1:5" s="14" customFormat="1" x14ac:dyDescent="0.2">
      <c r="A1058" s="49"/>
      <c r="B1058" s="15">
        <v>55</v>
      </c>
      <c r="C1058" s="81" t="s">
        <v>19</v>
      </c>
      <c r="D1058" s="130">
        <f>SUM(D1059:D1070)</f>
        <v>37252</v>
      </c>
      <c r="E1058" s="3"/>
    </row>
    <row r="1059" spans="1:5" s="14" customFormat="1" x14ac:dyDescent="0.2">
      <c r="A1059" s="49"/>
      <c r="B1059" s="10">
        <v>5500</v>
      </c>
      <c r="C1059" s="80" t="s">
        <v>20</v>
      </c>
      <c r="D1059" s="129">
        <v>1570</v>
      </c>
      <c r="E1059" s="3"/>
    </row>
    <row r="1060" spans="1:5" s="14" customFormat="1" x14ac:dyDescent="0.2">
      <c r="A1060" s="49"/>
      <c r="B1060" s="10">
        <v>5503</v>
      </c>
      <c r="C1060" s="80" t="s">
        <v>21</v>
      </c>
      <c r="D1060" s="129">
        <v>120</v>
      </c>
      <c r="E1060" s="3"/>
    </row>
    <row r="1061" spans="1:5" s="14" customFormat="1" x14ac:dyDescent="0.2">
      <c r="A1061" s="49"/>
      <c r="B1061" s="10">
        <v>5504</v>
      </c>
      <c r="C1061" s="80" t="s">
        <v>22</v>
      </c>
      <c r="D1061" s="129">
        <v>550</v>
      </c>
      <c r="E1061" s="3"/>
    </row>
    <row r="1062" spans="1:5" s="14" customFormat="1" x14ac:dyDescent="0.2">
      <c r="A1062" s="49"/>
      <c r="B1062" s="10">
        <v>5511</v>
      </c>
      <c r="C1062" s="80" t="s">
        <v>176</v>
      </c>
      <c r="D1062" s="129">
        <v>9606</v>
      </c>
      <c r="E1062" s="3"/>
    </row>
    <row r="1063" spans="1:5" s="14" customFormat="1" x14ac:dyDescent="0.2">
      <c r="A1063" s="49"/>
      <c r="B1063" s="10">
        <v>5513</v>
      </c>
      <c r="C1063" s="80" t="s">
        <v>23</v>
      </c>
      <c r="D1063" s="129">
        <v>239</v>
      </c>
      <c r="E1063" s="3"/>
    </row>
    <row r="1064" spans="1:5" s="14" customFormat="1" x14ac:dyDescent="0.2">
      <c r="A1064" s="49"/>
      <c r="B1064" s="10">
        <v>5514</v>
      </c>
      <c r="C1064" s="80" t="s">
        <v>177</v>
      </c>
      <c r="D1064" s="129">
        <v>340</v>
      </c>
      <c r="E1064" s="3"/>
    </row>
    <row r="1065" spans="1:5" s="14" customFormat="1" x14ac:dyDescent="0.2">
      <c r="A1065" s="49"/>
      <c r="B1065" s="10">
        <v>5515</v>
      </c>
      <c r="C1065" s="80" t="s">
        <v>24</v>
      </c>
      <c r="D1065" s="129">
        <v>5632</v>
      </c>
      <c r="E1065" s="3"/>
    </row>
    <row r="1066" spans="1:5" s="14" customFormat="1" x14ac:dyDescent="0.2">
      <c r="A1066" s="49"/>
      <c r="B1066" s="10">
        <v>5522</v>
      </c>
      <c r="C1066" s="80" t="s">
        <v>66</v>
      </c>
      <c r="D1066" s="129">
        <v>20</v>
      </c>
      <c r="E1066" s="3"/>
    </row>
    <row r="1067" spans="1:5" s="14" customFormat="1" x14ac:dyDescent="0.2">
      <c r="A1067" s="51"/>
      <c r="B1067" s="10">
        <v>5524</v>
      </c>
      <c r="C1067" s="80" t="s">
        <v>26</v>
      </c>
      <c r="D1067" s="129">
        <v>17550</v>
      </c>
      <c r="E1067" s="3"/>
    </row>
    <row r="1068" spans="1:5" s="14" customFormat="1" x14ac:dyDescent="0.2">
      <c r="A1068" s="51"/>
      <c r="B1068" s="10">
        <v>5525</v>
      </c>
      <c r="C1068" s="80" t="s">
        <v>40</v>
      </c>
      <c r="D1068" s="129">
        <v>1100</v>
      </c>
      <c r="E1068" s="3"/>
    </row>
    <row r="1069" spans="1:5" s="14" customFormat="1" x14ac:dyDescent="0.2">
      <c r="A1069" s="51"/>
      <c r="B1069" s="10">
        <v>5539</v>
      </c>
      <c r="C1069" s="80" t="s">
        <v>192</v>
      </c>
      <c r="D1069" s="129">
        <v>125</v>
      </c>
      <c r="E1069" s="3"/>
    </row>
    <row r="1070" spans="1:5" s="14" customFormat="1" x14ac:dyDescent="0.2">
      <c r="A1070" s="51"/>
      <c r="B1070" s="10">
        <v>5540</v>
      </c>
      <c r="C1070" s="80" t="s">
        <v>189</v>
      </c>
      <c r="D1070" s="129">
        <v>400</v>
      </c>
      <c r="E1070" s="3"/>
    </row>
    <row r="1071" spans="1:5" s="14" customFormat="1" x14ac:dyDescent="0.2">
      <c r="A1071" s="51"/>
      <c r="B1071" s="15">
        <v>15</v>
      </c>
      <c r="C1071" s="81" t="s">
        <v>211</v>
      </c>
      <c r="D1071" s="130">
        <f>SUM(D1072)</f>
        <v>15000</v>
      </c>
      <c r="E1071" s="3" t="s">
        <v>198</v>
      </c>
    </row>
    <row r="1072" spans="1:5" s="14" customFormat="1" x14ac:dyDescent="0.2">
      <c r="A1072" s="51"/>
      <c r="B1072" s="10">
        <v>1556</v>
      </c>
      <c r="C1072" s="100" t="s">
        <v>426</v>
      </c>
      <c r="D1072" s="129">
        <f>SUM(D1073)</f>
        <v>15000</v>
      </c>
      <c r="E1072" s="3"/>
    </row>
    <row r="1073" spans="1:11" s="14" customFormat="1" x14ac:dyDescent="0.2">
      <c r="A1073" s="51"/>
      <c r="B1073" s="10"/>
      <c r="C1073" s="100" t="s">
        <v>499</v>
      </c>
      <c r="D1073" s="129">
        <v>15000</v>
      </c>
      <c r="E1073" s="3"/>
    </row>
    <row r="1074" spans="1:11" s="14" customFormat="1" x14ac:dyDescent="0.2">
      <c r="A1074" s="49" t="s">
        <v>525</v>
      </c>
      <c r="B1074" s="15" t="s">
        <v>284</v>
      </c>
      <c r="C1074" s="106"/>
      <c r="D1074" s="130">
        <f>SUM(D1075)</f>
        <v>1550</v>
      </c>
      <c r="E1074" s="3" t="s">
        <v>199</v>
      </c>
    </row>
    <row r="1075" spans="1:11" s="14" customFormat="1" x14ac:dyDescent="0.2">
      <c r="A1075" s="51"/>
      <c r="B1075" s="15">
        <v>55</v>
      </c>
      <c r="C1075" s="81" t="s">
        <v>19</v>
      </c>
      <c r="D1075" s="130">
        <f>SUM(D1076)</f>
        <v>1550</v>
      </c>
      <c r="E1075" s="3"/>
    </row>
    <row r="1076" spans="1:11" s="14" customFormat="1" x14ac:dyDescent="0.2">
      <c r="A1076" s="51"/>
      <c r="B1076" s="10">
        <v>5525</v>
      </c>
      <c r="C1076" s="100" t="s">
        <v>40</v>
      </c>
      <c r="D1076" s="129">
        <f>SUM(D1077)</f>
        <v>1550</v>
      </c>
      <c r="E1076" s="3"/>
    </row>
    <row r="1077" spans="1:11" s="14" customFormat="1" x14ac:dyDescent="0.2">
      <c r="A1077" s="51"/>
      <c r="B1077" s="10"/>
      <c r="C1077" s="109" t="s">
        <v>495</v>
      </c>
      <c r="D1077" s="129">
        <v>1550</v>
      </c>
      <c r="E1077" s="3"/>
    </row>
    <row r="1078" spans="1:11" s="14" customFormat="1" x14ac:dyDescent="0.2">
      <c r="A1078" s="49" t="s">
        <v>526</v>
      </c>
      <c r="B1078" s="15" t="s">
        <v>589</v>
      </c>
      <c r="C1078" s="106"/>
      <c r="D1078" s="130">
        <f>SUM(D1079+D1085)</f>
        <v>55074</v>
      </c>
      <c r="E1078" s="27" t="s">
        <v>315</v>
      </c>
      <c r="H1078" s="162"/>
      <c r="I1078" s="43"/>
      <c r="J1078" s="43"/>
      <c r="K1078" s="43"/>
    </row>
    <row r="1079" spans="1:11" s="14" customFormat="1" x14ac:dyDescent="0.2">
      <c r="A1079" s="49"/>
      <c r="B1079" s="35">
        <v>4500</v>
      </c>
      <c r="C1079" s="36" t="s">
        <v>99</v>
      </c>
      <c r="D1079" s="130">
        <f>SUM(D1080:D1084)</f>
        <v>30590</v>
      </c>
      <c r="E1079" s="27"/>
      <c r="H1079" s="43"/>
      <c r="I1079" s="43"/>
      <c r="J1079" s="43"/>
      <c r="K1079" s="43"/>
    </row>
    <row r="1080" spans="1:11" s="14" customFormat="1" x14ac:dyDescent="0.2">
      <c r="A1080" s="49"/>
      <c r="B1080" s="33"/>
      <c r="C1080" s="34" t="s">
        <v>232</v>
      </c>
      <c r="D1080" s="129">
        <v>2100</v>
      </c>
      <c r="E1080" s="27"/>
      <c r="H1080" s="43"/>
      <c r="I1080" s="43"/>
      <c r="J1080" s="43"/>
      <c r="K1080" s="43"/>
    </row>
    <row r="1081" spans="1:11" s="14" customFormat="1" x14ac:dyDescent="0.2">
      <c r="A1081" s="49"/>
      <c r="B1081" s="33"/>
      <c r="C1081" s="34" t="s">
        <v>427</v>
      </c>
      <c r="D1081" s="129">
        <v>5170</v>
      </c>
      <c r="E1081" s="27"/>
    </row>
    <row r="1082" spans="1:11" s="14" customFormat="1" x14ac:dyDescent="0.2">
      <c r="A1082" s="49"/>
      <c r="B1082" s="33"/>
      <c r="C1082" s="34" t="s">
        <v>250</v>
      </c>
      <c r="D1082" s="129">
        <v>17800</v>
      </c>
      <c r="E1082" s="27"/>
    </row>
    <row r="1083" spans="1:11" s="14" customFormat="1" x14ac:dyDescent="0.2">
      <c r="A1083" s="49"/>
      <c r="B1083" s="33"/>
      <c r="C1083" s="34" t="s">
        <v>184</v>
      </c>
      <c r="D1083" s="129">
        <v>3900</v>
      </c>
      <c r="E1083" s="27"/>
    </row>
    <row r="1084" spans="1:11" x14ac:dyDescent="0.2">
      <c r="A1084" s="51"/>
      <c r="B1084" s="10"/>
      <c r="C1084" s="76" t="s">
        <v>257</v>
      </c>
      <c r="D1084" s="129">
        <v>1620</v>
      </c>
      <c r="E1084" s="27"/>
      <c r="H1084" s="157"/>
    </row>
    <row r="1085" spans="1:11" x14ac:dyDescent="0.2">
      <c r="A1085" s="51"/>
      <c r="B1085" s="15">
        <v>55</v>
      </c>
      <c r="C1085" s="81" t="s">
        <v>19</v>
      </c>
      <c r="D1085" s="130">
        <f>SUM(D1086)</f>
        <v>24484</v>
      </c>
      <c r="E1085" s="27"/>
    </row>
    <row r="1086" spans="1:11" x14ac:dyDescent="0.2">
      <c r="A1086" s="51"/>
      <c r="B1086" s="10">
        <v>5525</v>
      </c>
      <c r="C1086" s="100" t="s">
        <v>496</v>
      </c>
      <c r="D1086" s="129">
        <v>24484</v>
      </c>
      <c r="E1086" s="27"/>
    </row>
    <row r="1087" spans="1:11" s="14" customFormat="1" x14ac:dyDescent="0.2">
      <c r="A1087" s="49" t="s">
        <v>526</v>
      </c>
      <c r="B1087" s="15" t="s">
        <v>590</v>
      </c>
      <c r="C1087" s="106"/>
      <c r="D1087" s="130">
        <f>SUM(D1088+D1092)</f>
        <v>17630</v>
      </c>
      <c r="E1087" s="27" t="s">
        <v>199</v>
      </c>
      <c r="F1087" s="164"/>
    </row>
    <row r="1088" spans="1:11" s="14" customFormat="1" x14ac:dyDescent="0.2">
      <c r="A1088" s="49"/>
      <c r="B1088" s="15">
        <v>50</v>
      </c>
      <c r="C1088" s="81" t="s">
        <v>18</v>
      </c>
      <c r="D1088" s="130">
        <f>SUM(D1089+D1091)</f>
        <v>7350</v>
      </c>
      <c r="E1088" s="27"/>
      <c r="F1088" s="164"/>
    </row>
    <row r="1089" spans="1:6" s="14" customFormat="1" x14ac:dyDescent="0.2">
      <c r="A1089" s="49"/>
      <c r="B1089" s="10">
        <v>500</v>
      </c>
      <c r="C1089" s="80" t="s">
        <v>174</v>
      </c>
      <c r="D1089" s="129">
        <f>SUM(D1090)</f>
        <v>5387</v>
      </c>
      <c r="E1089" s="27"/>
      <c r="F1089" s="165"/>
    </row>
    <row r="1090" spans="1:6" s="14" customFormat="1" x14ac:dyDescent="0.2">
      <c r="A1090" s="49"/>
      <c r="B1090" s="10">
        <v>5002</v>
      </c>
      <c r="C1090" s="80" t="s">
        <v>182</v>
      </c>
      <c r="D1090" s="129">
        <v>5387</v>
      </c>
      <c r="E1090" s="27"/>
      <c r="F1090" s="165"/>
    </row>
    <row r="1091" spans="1:6" s="14" customFormat="1" x14ac:dyDescent="0.2">
      <c r="A1091" s="49"/>
      <c r="B1091" s="10">
        <v>506</v>
      </c>
      <c r="C1091" s="80" t="s">
        <v>175</v>
      </c>
      <c r="D1091" s="129">
        <v>1963</v>
      </c>
      <c r="E1091" s="27"/>
      <c r="F1091" s="165"/>
    </row>
    <row r="1092" spans="1:6" s="14" customFormat="1" x14ac:dyDescent="0.2">
      <c r="A1092" s="49"/>
      <c r="B1092" s="15">
        <v>55</v>
      </c>
      <c r="C1092" s="81" t="s">
        <v>19</v>
      </c>
      <c r="D1092" s="130">
        <f>SUM(D1093:D1097)</f>
        <v>10280</v>
      </c>
      <c r="E1092" s="27"/>
      <c r="F1092" s="164"/>
    </row>
    <row r="1093" spans="1:6" s="14" customFormat="1" x14ac:dyDescent="0.2">
      <c r="A1093" s="49"/>
      <c r="B1093" s="10">
        <v>5504</v>
      </c>
      <c r="C1093" s="80" t="s">
        <v>22</v>
      </c>
      <c r="D1093" s="129">
        <v>4870</v>
      </c>
      <c r="E1093" s="27"/>
      <c r="F1093" s="165"/>
    </row>
    <row r="1094" spans="1:6" s="14" customFormat="1" x14ac:dyDescent="0.2">
      <c r="A1094" s="49"/>
      <c r="B1094" s="10">
        <v>5515</v>
      </c>
      <c r="C1094" s="80" t="s">
        <v>24</v>
      </c>
      <c r="D1094" s="129">
        <v>1100</v>
      </c>
      <c r="E1094" s="27"/>
      <c r="F1094" s="165"/>
    </row>
    <row r="1095" spans="1:6" s="14" customFormat="1" x14ac:dyDescent="0.2">
      <c r="A1095" s="49"/>
      <c r="B1095" s="10">
        <v>5524</v>
      </c>
      <c r="C1095" s="80" t="s">
        <v>26</v>
      </c>
      <c r="D1095" s="129">
        <v>400</v>
      </c>
      <c r="E1095" s="27"/>
      <c r="F1095" s="165"/>
    </row>
    <row r="1096" spans="1:6" s="14" customFormat="1" x14ac:dyDescent="0.2">
      <c r="A1096" s="49"/>
      <c r="B1096" s="10">
        <v>5525</v>
      </c>
      <c r="C1096" s="80" t="s">
        <v>40</v>
      </c>
      <c r="D1096" s="129">
        <v>1900</v>
      </c>
      <c r="E1096" s="27"/>
      <c r="F1096" s="165"/>
    </row>
    <row r="1097" spans="1:6" s="14" customFormat="1" x14ac:dyDescent="0.2">
      <c r="A1097" s="49"/>
      <c r="B1097" s="10">
        <v>5540</v>
      </c>
      <c r="C1097" s="80" t="s">
        <v>189</v>
      </c>
      <c r="D1097" s="129">
        <v>2010</v>
      </c>
      <c r="E1097" s="27"/>
      <c r="F1097" s="165"/>
    </row>
    <row r="1098" spans="1:6" s="14" customFormat="1" x14ac:dyDescent="0.2">
      <c r="A1098" s="49" t="s">
        <v>526</v>
      </c>
      <c r="B1098" s="15" t="s">
        <v>591</v>
      </c>
      <c r="C1098" s="106"/>
      <c r="D1098" s="130">
        <f>SUM(D1099+D1103)</f>
        <v>38527</v>
      </c>
      <c r="E1098" s="27" t="s">
        <v>200</v>
      </c>
      <c r="F1098" s="164"/>
    </row>
    <row r="1099" spans="1:6" s="14" customFormat="1" x14ac:dyDescent="0.2">
      <c r="A1099" s="49"/>
      <c r="B1099" s="15">
        <v>50</v>
      </c>
      <c r="C1099" s="81" t="s">
        <v>18</v>
      </c>
      <c r="D1099" s="130">
        <f>SUM(D1100+D1102)</f>
        <v>12227</v>
      </c>
      <c r="E1099" s="27"/>
      <c r="F1099" s="164"/>
    </row>
    <row r="1100" spans="1:6" s="14" customFormat="1" x14ac:dyDescent="0.2">
      <c r="A1100" s="49"/>
      <c r="B1100" s="10">
        <v>500</v>
      </c>
      <c r="C1100" s="80" t="s">
        <v>174</v>
      </c>
      <c r="D1100" s="129">
        <f>SUM(D1101)</f>
        <v>8982</v>
      </c>
      <c r="E1100" s="27"/>
      <c r="F1100" s="165"/>
    </row>
    <row r="1101" spans="1:6" s="14" customFormat="1" x14ac:dyDescent="0.2">
      <c r="A1101" s="49"/>
      <c r="B1101" s="10">
        <v>5005</v>
      </c>
      <c r="C1101" s="80" t="s">
        <v>210</v>
      </c>
      <c r="D1101" s="129">
        <v>8982</v>
      </c>
      <c r="E1101" s="27"/>
      <c r="F1101" s="165"/>
    </row>
    <row r="1102" spans="1:6" s="14" customFormat="1" x14ac:dyDescent="0.2">
      <c r="A1102" s="49"/>
      <c r="B1102" s="10">
        <v>506</v>
      </c>
      <c r="C1102" s="80" t="s">
        <v>175</v>
      </c>
      <c r="D1102" s="129">
        <v>3245</v>
      </c>
      <c r="E1102" s="27"/>
      <c r="F1102" s="165"/>
    </row>
    <row r="1103" spans="1:6" s="14" customFormat="1" x14ac:dyDescent="0.2">
      <c r="A1103" s="49"/>
      <c r="B1103" s="15">
        <v>55</v>
      </c>
      <c r="C1103" s="81" t="s">
        <v>19</v>
      </c>
      <c r="D1103" s="130">
        <f>SUM(D1104:D1106)</f>
        <v>26300</v>
      </c>
      <c r="E1103" s="27"/>
      <c r="F1103" s="164"/>
    </row>
    <row r="1104" spans="1:6" s="14" customFormat="1" x14ac:dyDescent="0.2">
      <c r="A1104" s="49"/>
      <c r="B1104" s="10">
        <v>5504</v>
      </c>
      <c r="C1104" s="80" t="s">
        <v>22</v>
      </c>
      <c r="D1104" s="129">
        <v>1000</v>
      </c>
      <c r="E1104" s="27"/>
      <c r="F1104" s="165"/>
    </row>
    <row r="1105" spans="1:6" s="14" customFormat="1" x14ac:dyDescent="0.2">
      <c r="A1105" s="49"/>
      <c r="B1105" s="10">
        <v>5515</v>
      </c>
      <c r="C1105" s="80" t="s">
        <v>24</v>
      </c>
      <c r="D1105" s="129">
        <v>7483</v>
      </c>
      <c r="E1105" s="27"/>
      <c r="F1105" s="165"/>
    </row>
    <row r="1106" spans="1:6" s="14" customFormat="1" x14ac:dyDescent="0.2">
      <c r="A1106" s="49"/>
      <c r="B1106" s="10">
        <v>5525</v>
      </c>
      <c r="C1106" s="80" t="s">
        <v>40</v>
      </c>
      <c r="D1106" s="129">
        <v>17817</v>
      </c>
      <c r="E1106" s="27"/>
      <c r="F1106" s="165"/>
    </row>
    <row r="1107" spans="1:6" s="14" customFormat="1" x14ac:dyDescent="0.2">
      <c r="A1107" s="49" t="s">
        <v>526</v>
      </c>
      <c r="B1107" s="15" t="s">
        <v>592</v>
      </c>
      <c r="C1107" s="106"/>
      <c r="D1107" s="130">
        <f>SUM(D1108)</f>
        <v>3400</v>
      </c>
      <c r="E1107" s="27" t="s">
        <v>199</v>
      </c>
      <c r="F1107" s="106"/>
    </row>
    <row r="1108" spans="1:6" s="14" customFormat="1" x14ac:dyDescent="0.2">
      <c r="A1108" s="49"/>
      <c r="B1108" s="15">
        <v>55</v>
      </c>
      <c r="C1108" s="81" t="s">
        <v>19</v>
      </c>
      <c r="D1108" s="130">
        <f>SUM(D1109:D1112)</f>
        <v>3400</v>
      </c>
      <c r="E1108" s="27"/>
      <c r="F1108" s="106"/>
    </row>
    <row r="1109" spans="1:6" s="14" customFormat="1" x14ac:dyDescent="0.2">
      <c r="A1109" s="49"/>
      <c r="B1109" s="10">
        <v>5514</v>
      </c>
      <c r="C1109" s="80" t="s">
        <v>177</v>
      </c>
      <c r="D1109" s="129">
        <v>1700</v>
      </c>
      <c r="E1109" s="27"/>
      <c r="F1109" s="106"/>
    </row>
    <row r="1110" spans="1:6" s="14" customFormat="1" x14ac:dyDescent="0.2">
      <c r="A1110" s="49"/>
      <c r="B1110" s="10">
        <v>5523</v>
      </c>
      <c r="C1110" s="80" t="s">
        <v>27</v>
      </c>
      <c r="D1110" s="129">
        <v>400</v>
      </c>
      <c r="E1110" s="27"/>
      <c r="F1110" s="106"/>
    </row>
    <row r="1111" spans="1:6" s="14" customFormat="1" x14ac:dyDescent="0.2">
      <c r="A1111" s="49"/>
      <c r="B1111" s="10">
        <v>5525</v>
      </c>
      <c r="C1111" s="80" t="s">
        <v>40</v>
      </c>
      <c r="D1111" s="129">
        <v>700</v>
      </c>
      <c r="E1111" s="27"/>
      <c r="F1111" s="106"/>
    </row>
    <row r="1112" spans="1:6" s="14" customFormat="1" ht="12" customHeight="1" x14ac:dyDescent="0.2">
      <c r="A1112" s="49"/>
      <c r="B1112" s="10">
        <v>5540</v>
      </c>
      <c r="C1112" s="80" t="s">
        <v>189</v>
      </c>
      <c r="D1112" s="129">
        <v>600</v>
      </c>
      <c r="E1112" s="27"/>
      <c r="F1112" s="106"/>
    </row>
    <row r="1113" spans="1:6" s="14" customFormat="1" ht="12" customHeight="1" x14ac:dyDescent="0.2">
      <c r="A1113" s="49" t="s">
        <v>526</v>
      </c>
      <c r="B1113" s="15" t="s">
        <v>593</v>
      </c>
      <c r="C1113" s="106"/>
      <c r="D1113" s="130">
        <f>SUM(D1114)</f>
        <v>4090</v>
      </c>
      <c r="E1113" s="27" t="s">
        <v>200</v>
      </c>
      <c r="F1113" s="106"/>
    </row>
    <row r="1114" spans="1:6" s="14" customFormat="1" ht="12" customHeight="1" x14ac:dyDescent="0.2">
      <c r="A1114" s="49"/>
      <c r="B1114" s="15">
        <v>55</v>
      </c>
      <c r="C1114" s="81" t="s">
        <v>19</v>
      </c>
      <c r="D1114" s="130">
        <f>SUM(D1115:D1117)</f>
        <v>4090</v>
      </c>
      <c r="E1114" s="27"/>
      <c r="F1114" s="106"/>
    </row>
    <row r="1115" spans="1:6" s="14" customFormat="1" ht="12" customHeight="1" x14ac:dyDescent="0.2">
      <c r="A1115" s="49"/>
      <c r="B1115" s="10">
        <v>5515</v>
      </c>
      <c r="C1115" s="80" t="s">
        <v>24</v>
      </c>
      <c r="D1115" s="129">
        <v>3450</v>
      </c>
      <c r="E1115" s="27"/>
      <c r="F1115" s="106"/>
    </row>
    <row r="1116" spans="1:6" s="14" customFormat="1" ht="12" customHeight="1" x14ac:dyDescent="0.2">
      <c r="A1116" s="49"/>
      <c r="B1116" s="10">
        <v>5525</v>
      </c>
      <c r="C1116" s="80" t="s">
        <v>40</v>
      </c>
      <c r="D1116" s="129">
        <v>280</v>
      </c>
      <c r="E1116" s="27"/>
      <c r="F1116" s="106"/>
    </row>
    <row r="1117" spans="1:6" s="14" customFormat="1" ht="12" customHeight="1" x14ac:dyDescent="0.2">
      <c r="A1117" s="49"/>
      <c r="B1117" s="10">
        <v>5540</v>
      </c>
      <c r="C1117" s="80" t="s">
        <v>189</v>
      </c>
      <c r="D1117" s="129">
        <v>360</v>
      </c>
      <c r="E1117" s="27"/>
      <c r="F1117" s="106"/>
    </row>
    <row r="1118" spans="1:6" s="14" customFormat="1" ht="12" customHeight="1" x14ac:dyDescent="0.2">
      <c r="A1118" s="49" t="s">
        <v>526</v>
      </c>
      <c r="B1118" s="15" t="s">
        <v>594</v>
      </c>
      <c r="C1118" s="106"/>
      <c r="D1118" s="130">
        <f>SUM(D1119)</f>
        <v>3619</v>
      </c>
      <c r="E1118" s="27" t="s">
        <v>200</v>
      </c>
      <c r="F1118" s="106"/>
    </row>
    <row r="1119" spans="1:6" s="14" customFormat="1" ht="12" customHeight="1" x14ac:dyDescent="0.2">
      <c r="A1119" s="49"/>
      <c r="B1119" s="15">
        <v>55</v>
      </c>
      <c r="C1119" s="81" t="s">
        <v>19</v>
      </c>
      <c r="D1119" s="130">
        <f>SUM(D1120:D1120)</f>
        <v>3619</v>
      </c>
      <c r="E1119" s="27"/>
      <c r="F1119" s="106"/>
    </row>
    <row r="1120" spans="1:6" s="14" customFormat="1" ht="12" customHeight="1" x14ac:dyDescent="0.2">
      <c r="A1120" s="49"/>
      <c r="B1120" s="10">
        <v>5515</v>
      </c>
      <c r="C1120" s="80" t="s">
        <v>24</v>
      </c>
      <c r="D1120" s="129">
        <v>3619</v>
      </c>
      <c r="E1120" s="27"/>
      <c r="F1120" s="106"/>
    </row>
    <row r="1121" spans="1:6" s="14" customFormat="1" ht="12" customHeight="1" x14ac:dyDescent="0.2">
      <c r="A1121" s="49" t="s">
        <v>526</v>
      </c>
      <c r="B1121" s="15" t="s">
        <v>595</v>
      </c>
      <c r="C1121" s="106"/>
      <c r="D1121" s="130">
        <f>SUM(D1122+D1124+D1129)</f>
        <v>36690</v>
      </c>
      <c r="E1121" s="27" t="s">
        <v>200</v>
      </c>
      <c r="F1121" s="106"/>
    </row>
    <row r="1122" spans="1:6" s="14" customFormat="1" ht="12" customHeight="1" x14ac:dyDescent="0.2">
      <c r="A1122" s="49"/>
      <c r="B1122" s="35">
        <v>413</v>
      </c>
      <c r="C1122" s="103" t="s">
        <v>98</v>
      </c>
      <c r="D1122" s="130">
        <f>SUM(D1123)</f>
        <v>9086</v>
      </c>
      <c r="E1122" s="27"/>
      <c r="F1122" s="106"/>
    </row>
    <row r="1123" spans="1:6" s="14" customFormat="1" ht="12" customHeight="1" x14ac:dyDescent="0.2">
      <c r="A1123" s="49"/>
      <c r="B1123" s="33">
        <v>4134</v>
      </c>
      <c r="C1123" s="101" t="s">
        <v>497</v>
      </c>
      <c r="D1123" s="129">
        <v>9086</v>
      </c>
      <c r="E1123" s="27"/>
      <c r="F1123" s="106"/>
    </row>
    <row r="1124" spans="1:6" s="14" customFormat="1" ht="12" customHeight="1" x14ac:dyDescent="0.2">
      <c r="A1124" s="49"/>
      <c r="B1124" s="15">
        <v>50</v>
      </c>
      <c r="C1124" s="81" t="s">
        <v>18</v>
      </c>
      <c r="D1124" s="130">
        <f>SUM(D1125+D1128)</f>
        <v>6599</v>
      </c>
      <c r="E1124" s="27"/>
      <c r="F1124" s="106"/>
    </row>
    <row r="1125" spans="1:6" s="14" customFormat="1" ht="12" customHeight="1" x14ac:dyDescent="0.2">
      <c r="A1125" s="49"/>
      <c r="B1125" s="10">
        <v>500</v>
      </c>
      <c r="C1125" s="80" t="s">
        <v>174</v>
      </c>
      <c r="D1125" s="129">
        <f>SUM(D1126:D1127)</f>
        <v>4932</v>
      </c>
      <c r="E1125" s="27"/>
      <c r="F1125" s="106"/>
    </row>
    <row r="1126" spans="1:6" s="14" customFormat="1" ht="12" customHeight="1" x14ac:dyDescent="0.2">
      <c r="A1126" s="49"/>
      <c r="B1126" s="10">
        <v>5002</v>
      </c>
      <c r="C1126" s="80" t="s">
        <v>182</v>
      </c>
      <c r="D1126" s="129">
        <v>3600</v>
      </c>
      <c r="E1126" s="27"/>
      <c r="F1126" s="106"/>
    </row>
    <row r="1127" spans="1:6" s="14" customFormat="1" ht="12" customHeight="1" x14ac:dyDescent="0.2">
      <c r="A1127" s="49"/>
      <c r="B1127" s="10">
        <v>5005</v>
      </c>
      <c r="C1127" s="80" t="s">
        <v>210</v>
      </c>
      <c r="D1127" s="129">
        <v>1332</v>
      </c>
      <c r="E1127" s="27"/>
      <c r="F1127" s="106"/>
    </row>
    <row r="1128" spans="1:6" s="14" customFormat="1" ht="12" customHeight="1" x14ac:dyDescent="0.2">
      <c r="A1128" s="49"/>
      <c r="B1128" s="10">
        <v>506</v>
      </c>
      <c r="C1128" s="80" t="s">
        <v>175</v>
      </c>
      <c r="D1128" s="129">
        <v>1667</v>
      </c>
      <c r="E1128" s="27"/>
      <c r="F1128" s="106"/>
    </row>
    <row r="1129" spans="1:6" s="14" customFormat="1" ht="12" customHeight="1" x14ac:dyDescent="0.2">
      <c r="A1129" s="49"/>
      <c r="B1129" s="15">
        <v>55</v>
      </c>
      <c r="C1129" s="81" t="s">
        <v>19</v>
      </c>
      <c r="D1129" s="130">
        <f>SUM(D1130:D1134)</f>
        <v>21005</v>
      </c>
      <c r="E1129" s="27"/>
      <c r="F1129" s="106"/>
    </row>
    <row r="1130" spans="1:6" s="14" customFormat="1" ht="12" customHeight="1" x14ac:dyDescent="0.2">
      <c r="A1130" s="49"/>
      <c r="B1130" s="10">
        <v>5504</v>
      </c>
      <c r="C1130" s="80" t="s">
        <v>22</v>
      </c>
      <c r="D1130" s="129">
        <v>5100</v>
      </c>
      <c r="E1130" s="27"/>
      <c r="F1130" s="106"/>
    </row>
    <row r="1131" spans="1:6" s="14" customFormat="1" ht="12" customHeight="1" x14ac:dyDescent="0.2">
      <c r="A1131" s="49"/>
      <c r="B1131" s="10">
        <v>5515</v>
      </c>
      <c r="C1131" s="80" t="s">
        <v>24</v>
      </c>
      <c r="D1131" s="129">
        <v>3300</v>
      </c>
      <c r="E1131" s="27"/>
      <c r="F1131" s="106"/>
    </row>
    <row r="1132" spans="1:6" s="14" customFormat="1" ht="12" customHeight="1" x14ac:dyDescent="0.2">
      <c r="A1132" s="49"/>
      <c r="B1132" s="10">
        <v>5524</v>
      </c>
      <c r="C1132" s="80" t="s">
        <v>26</v>
      </c>
      <c r="D1132" s="129">
        <v>4690</v>
      </c>
      <c r="E1132" s="27"/>
      <c r="F1132" s="106"/>
    </row>
    <row r="1133" spans="1:6" s="14" customFormat="1" ht="12" customHeight="1" x14ac:dyDescent="0.2">
      <c r="A1133" s="49"/>
      <c r="B1133" s="10">
        <v>5525</v>
      </c>
      <c r="C1133" s="80" t="s">
        <v>40</v>
      </c>
      <c r="D1133" s="129">
        <v>6602</v>
      </c>
      <c r="E1133" s="158"/>
      <c r="F1133" s="106"/>
    </row>
    <row r="1134" spans="1:6" s="14" customFormat="1" ht="12" customHeight="1" x14ac:dyDescent="0.2">
      <c r="A1134" s="49"/>
      <c r="B1134" s="10">
        <v>5540</v>
      </c>
      <c r="C1134" s="80" t="s">
        <v>189</v>
      </c>
      <c r="D1134" s="129">
        <v>1313</v>
      </c>
      <c r="E1134" s="27"/>
      <c r="F1134" s="106"/>
    </row>
    <row r="1135" spans="1:6" s="14" customFormat="1" ht="12" customHeight="1" x14ac:dyDescent="0.2">
      <c r="A1135" s="49" t="s">
        <v>526</v>
      </c>
      <c r="B1135" s="15" t="s">
        <v>596</v>
      </c>
      <c r="C1135" s="106"/>
      <c r="D1135" s="130">
        <f>SUM(D1136+D1140)</f>
        <v>13166</v>
      </c>
      <c r="E1135" s="27" t="s">
        <v>199</v>
      </c>
      <c r="F1135" s="164"/>
    </row>
    <row r="1136" spans="1:6" s="14" customFormat="1" ht="12" customHeight="1" x14ac:dyDescent="0.2">
      <c r="A1136" s="49"/>
      <c r="B1136" s="15">
        <v>50</v>
      </c>
      <c r="C1136" s="81" t="s">
        <v>18</v>
      </c>
      <c r="D1136" s="130">
        <f>SUM(D1137+D1139)</f>
        <v>10996</v>
      </c>
      <c r="E1136" s="27"/>
      <c r="F1136" s="164"/>
    </row>
    <row r="1137" spans="1:6" s="14" customFormat="1" ht="12" customHeight="1" x14ac:dyDescent="0.2">
      <c r="A1137" s="49"/>
      <c r="B1137" s="10">
        <v>500</v>
      </c>
      <c r="C1137" s="80" t="s">
        <v>174</v>
      </c>
      <c r="D1137" s="129">
        <f>SUM(D1138)</f>
        <v>7954</v>
      </c>
      <c r="E1137" s="27"/>
      <c r="F1137" s="165"/>
    </row>
    <row r="1138" spans="1:6" s="14" customFormat="1" ht="12" customHeight="1" x14ac:dyDescent="0.2">
      <c r="A1138" s="49"/>
      <c r="B1138" s="10">
        <v>5005</v>
      </c>
      <c r="C1138" s="80" t="s">
        <v>210</v>
      </c>
      <c r="D1138" s="129">
        <v>7954</v>
      </c>
      <c r="E1138" s="27"/>
      <c r="F1138" s="165"/>
    </row>
    <row r="1139" spans="1:6" s="14" customFormat="1" ht="12" customHeight="1" x14ac:dyDescent="0.2">
      <c r="A1139" s="49"/>
      <c r="B1139" s="10">
        <v>506</v>
      </c>
      <c r="C1139" s="80" t="s">
        <v>175</v>
      </c>
      <c r="D1139" s="129">
        <v>3042</v>
      </c>
      <c r="E1139" s="27"/>
      <c r="F1139" s="165"/>
    </row>
    <row r="1140" spans="1:6" s="14" customFormat="1" ht="12" customHeight="1" x14ac:dyDescent="0.2">
      <c r="A1140" s="49"/>
      <c r="B1140" s="15">
        <v>55</v>
      </c>
      <c r="C1140" s="81" t="s">
        <v>19</v>
      </c>
      <c r="D1140" s="130">
        <f>SUM(D1141:D1143)</f>
        <v>2170</v>
      </c>
      <c r="E1140" s="27"/>
      <c r="F1140" s="164"/>
    </row>
    <row r="1141" spans="1:6" s="14" customFormat="1" ht="12" customHeight="1" x14ac:dyDescent="0.2">
      <c r="A1141" s="49"/>
      <c r="B1141" s="10">
        <v>5515</v>
      </c>
      <c r="C1141" s="80" t="s">
        <v>24</v>
      </c>
      <c r="D1141" s="129">
        <v>820</v>
      </c>
      <c r="E1141" s="27"/>
      <c r="F1141" s="165"/>
    </row>
    <row r="1142" spans="1:6" s="14" customFormat="1" ht="12" customHeight="1" x14ac:dyDescent="0.2">
      <c r="A1142" s="49"/>
      <c r="B1142" s="10">
        <v>5524</v>
      </c>
      <c r="C1142" s="80" t="s">
        <v>26</v>
      </c>
      <c r="D1142" s="129">
        <v>350</v>
      </c>
      <c r="E1142" s="27"/>
      <c r="F1142" s="165"/>
    </row>
    <row r="1143" spans="1:6" s="14" customFormat="1" ht="12" customHeight="1" x14ac:dyDescent="0.2">
      <c r="A1143" s="49"/>
      <c r="B1143" s="10">
        <v>5540</v>
      </c>
      <c r="C1143" s="80" t="s">
        <v>189</v>
      </c>
      <c r="D1143" s="129">
        <v>1000</v>
      </c>
      <c r="E1143" s="27"/>
      <c r="F1143" s="165"/>
    </row>
    <row r="1144" spans="1:6" s="14" customFormat="1" ht="12" customHeight="1" x14ac:dyDescent="0.2">
      <c r="A1144" s="49" t="s">
        <v>526</v>
      </c>
      <c r="B1144" s="15" t="s">
        <v>597</v>
      </c>
      <c r="C1144" s="106"/>
      <c r="D1144" s="130">
        <f>SUM(D1145+D1149)</f>
        <v>6485</v>
      </c>
      <c r="E1144" s="27" t="s">
        <v>199</v>
      </c>
      <c r="F1144" s="164"/>
    </row>
    <row r="1145" spans="1:6" s="14" customFormat="1" ht="12" customHeight="1" x14ac:dyDescent="0.2">
      <c r="A1145" s="49"/>
      <c r="B1145" s="15">
        <v>50</v>
      </c>
      <c r="C1145" s="81" t="s">
        <v>18</v>
      </c>
      <c r="D1145" s="130">
        <f>SUM(D1146+D1148)</f>
        <v>5605</v>
      </c>
      <c r="E1145" s="27"/>
      <c r="F1145" s="164"/>
    </row>
    <row r="1146" spans="1:6" s="14" customFormat="1" ht="12" customHeight="1" x14ac:dyDescent="0.2">
      <c r="A1146" s="49"/>
      <c r="B1146" s="10">
        <v>500</v>
      </c>
      <c r="C1146" s="80" t="s">
        <v>174</v>
      </c>
      <c r="D1146" s="129">
        <f>SUM(D1147)</f>
        <v>4189</v>
      </c>
      <c r="E1146" s="27"/>
      <c r="F1146" s="165"/>
    </row>
    <row r="1147" spans="1:6" s="14" customFormat="1" ht="12" customHeight="1" x14ac:dyDescent="0.2">
      <c r="A1147" s="49"/>
      <c r="B1147" s="10">
        <v>5002</v>
      </c>
      <c r="C1147" s="80" t="s">
        <v>182</v>
      </c>
      <c r="D1147" s="129">
        <v>4189</v>
      </c>
      <c r="E1147" s="27"/>
      <c r="F1147" s="165"/>
    </row>
    <row r="1148" spans="1:6" s="14" customFormat="1" ht="12" customHeight="1" x14ac:dyDescent="0.2">
      <c r="A1148" s="49"/>
      <c r="B1148" s="10">
        <v>506</v>
      </c>
      <c r="C1148" s="80" t="s">
        <v>175</v>
      </c>
      <c r="D1148" s="129">
        <v>1416</v>
      </c>
      <c r="E1148" s="27"/>
      <c r="F1148" s="165"/>
    </row>
    <row r="1149" spans="1:6" s="14" customFormat="1" ht="12" customHeight="1" x14ac:dyDescent="0.2">
      <c r="A1149" s="49"/>
      <c r="B1149" s="15">
        <v>55</v>
      </c>
      <c r="C1149" s="81" t="s">
        <v>19</v>
      </c>
      <c r="D1149" s="130">
        <f>SUM(D1150:D1150)</f>
        <v>880</v>
      </c>
      <c r="E1149" s="27"/>
      <c r="F1149" s="164"/>
    </row>
    <row r="1150" spans="1:6" s="14" customFormat="1" ht="12" customHeight="1" x14ac:dyDescent="0.2">
      <c r="A1150" s="49"/>
      <c r="B1150" s="10">
        <v>5515</v>
      </c>
      <c r="C1150" s="80" t="s">
        <v>24</v>
      </c>
      <c r="D1150" s="129">
        <v>880</v>
      </c>
      <c r="E1150" s="27"/>
      <c r="F1150" s="165"/>
    </row>
    <row r="1151" spans="1:6" s="14" customFormat="1" x14ac:dyDescent="0.2">
      <c r="A1151" s="49" t="s">
        <v>58</v>
      </c>
      <c r="B1151" s="15" t="s">
        <v>286</v>
      </c>
      <c r="C1151" s="106"/>
      <c r="D1151" s="130">
        <f>SUM(D1152+D1154+D1158)</f>
        <v>286764</v>
      </c>
      <c r="E1151" s="27" t="s">
        <v>315</v>
      </c>
    </row>
    <row r="1152" spans="1:6" s="14" customFormat="1" x14ac:dyDescent="0.2">
      <c r="A1152" s="49"/>
      <c r="B1152" s="35">
        <v>413</v>
      </c>
      <c r="C1152" s="103" t="s">
        <v>98</v>
      </c>
      <c r="D1152" s="139">
        <f>SUM(D1153)</f>
        <v>4500</v>
      </c>
      <c r="E1152" s="3"/>
    </row>
    <row r="1153" spans="1:7" x14ac:dyDescent="0.2">
      <c r="A1153" s="51"/>
      <c r="B1153" s="33">
        <v>4134</v>
      </c>
      <c r="C1153" s="101" t="s">
        <v>193</v>
      </c>
      <c r="D1153" s="140">
        <v>4500</v>
      </c>
    </row>
    <row r="1154" spans="1:7" x14ac:dyDescent="0.2">
      <c r="A1154" s="51"/>
      <c r="B1154" s="15">
        <v>50</v>
      </c>
      <c r="C1154" s="81" t="s">
        <v>18</v>
      </c>
      <c r="D1154" s="139">
        <f>SUM(D1155+D1157)</f>
        <v>8764</v>
      </c>
    </row>
    <row r="1155" spans="1:7" x14ac:dyDescent="0.2">
      <c r="A1155" s="51"/>
      <c r="B1155" s="10">
        <v>500</v>
      </c>
      <c r="C1155" s="80" t="s">
        <v>174</v>
      </c>
      <c r="D1155" s="140">
        <f>SUM(D1156)</f>
        <v>6550</v>
      </c>
    </row>
    <row r="1156" spans="1:7" x14ac:dyDescent="0.2">
      <c r="A1156" s="51"/>
      <c r="B1156" s="10">
        <v>5002</v>
      </c>
      <c r="C1156" s="80" t="s">
        <v>182</v>
      </c>
      <c r="D1156" s="140">
        <v>6550</v>
      </c>
    </row>
    <row r="1157" spans="1:7" x14ac:dyDescent="0.2">
      <c r="A1157" s="51"/>
      <c r="B1157" s="10">
        <v>506</v>
      </c>
      <c r="C1157" s="80" t="s">
        <v>175</v>
      </c>
      <c r="D1157" s="140">
        <v>2214</v>
      </c>
    </row>
    <row r="1158" spans="1:7" s="14" customFormat="1" x14ac:dyDescent="0.2">
      <c r="A1158" s="49"/>
      <c r="B1158" s="36">
        <v>55</v>
      </c>
      <c r="C1158" s="82" t="s">
        <v>19</v>
      </c>
      <c r="D1158" s="141">
        <f>SUM(D1159)</f>
        <v>273500</v>
      </c>
      <c r="E1158" s="3"/>
    </row>
    <row r="1159" spans="1:7" s="14" customFormat="1" x14ac:dyDescent="0.2">
      <c r="A1159" s="49"/>
      <c r="B1159" s="10">
        <v>5540</v>
      </c>
      <c r="C1159" s="80" t="s">
        <v>189</v>
      </c>
      <c r="D1159" s="142">
        <v>273500</v>
      </c>
      <c r="E1159" s="3"/>
    </row>
    <row r="1160" spans="1:7" s="14" customFormat="1" x14ac:dyDescent="0.2">
      <c r="A1160" s="49" t="s">
        <v>527</v>
      </c>
      <c r="B1160" s="15" t="s">
        <v>215</v>
      </c>
      <c r="C1160" s="106"/>
      <c r="D1160" s="141">
        <f>SUM(D1161)</f>
        <v>3000</v>
      </c>
      <c r="E1160" s="3" t="s">
        <v>199</v>
      </c>
      <c r="G1160" s="75"/>
    </row>
    <row r="1161" spans="1:7" s="14" customFormat="1" x14ac:dyDescent="0.2">
      <c r="A1161" s="49"/>
      <c r="B1161" s="15">
        <v>55</v>
      </c>
      <c r="C1161" s="81" t="s">
        <v>19</v>
      </c>
      <c r="D1161" s="141">
        <f>SUM(D1162:D1163)</f>
        <v>3000</v>
      </c>
      <c r="E1161" s="3"/>
    </row>
    <row r="1162" spans="1:7" s="14" customFormat="1" x14ac:dyDescent="0.2">
      <c r="A1162" s="49"/>
      <c r="B1162" s="10">
        <v>5521</v>
      </c>
      <c r="C1162" s="80" t="s">
        <v>216</v>
      </c>
      <c r="D1162" s="142">
        <v>2000</v>
      </c>
      <c r="E1162" s="3"/>
    </row>
    <row r="1163" spans="1:7" s="14" customFormat="1" x14ac:dyDescent="0.2">
      <c r="A1163" s="49"/>
      <c r="B1163" s="10">
        <v>5521</v>
      </c>
      <c r="C1163" s="80" t="s">
        <v>248</v>
      </c>
      <c r="D1163" s="142">
        <v>1000</v>
      </c>
      <c r="E1163" s="3"/>
    </row>
    <row r="1164" spans="1:7" s="14" customFormat="1" x14ac:dyDescent="0.2">
      <c r="A1164" s="49" t="s">
        <v>528</v>
      </c>
      <c r="B1164" s="15" t="s">
        <v>498</v>
      </c>
      <c r="C1164" s="106"/>
      <c r="D1164" s="141">
        <f>SUM(D1165)</f>
        <v>2600</v>
      </c>
      <c r="E1164" s="3" t="s">
        <v>199</v>
      </c>
    </row>
    <row r="1165" spans="1:7" s="14" customFormat="1" x14ac:dyDescent="0.2">
      <c r="A1165" s="49"/>
      <c r="B1165" s="15">
        <v>55</v>
      </c>
      <c r="C1165" s="81" t="s">
        <v>19</v>
      </c>
      <c r="D1165" s="141">
        <f>SUM(D1166:D1167)</f>
        <v>2600</v>
      </c>
      <c r="E1165" s="3"/>
    </row>
    <row r="1166" spans="1:7" s="14" customFormat="1" x14ac:dyDescent="0.2">
      <c r="A1166" s="49"/>
      <c r="B1166" s="10">
        <v>5521</v>
      </c>
      <c r="C1166" s="80" t="s">
        <v>216</v>
      </c>
      <c r="D1166" s="142">
        <v>1700</v>
      </c>
      <c r="E1166" s="3"/>
    </row>
    <row r="1167" spans="1:7" s="14" customFormat="1" x14ac:dyDescent="0.2">
      <c r="A1167" s="49"/>
      <c r="B1167" s="10">
        <v>5521</v>
      </c>
      <c r="C1167" s="80" t="s">
        <v>248</v>
      </c>
      <c r="D1167" s="142">
        <v>900</v>
      </c>
      <c r="E1167" s="3"/>
    </row>
    <row r="1168" spans="1:7" s="14" customFormat="1" x14ac:dyDescent="0.2">
      <c r="A1168" s="49" t="s">
        <v>529</v>
      </c>
      <c r="B1168" s="15" t="s">
        <v>217</v>
      </c>
      <c r="C1168" s="106"/>
      <c r="D1168" s="141">
        <f>SUM(D1169)</f>
        <v>500</v>
      </c>
      <c r="E1168" s="3" t="s">
        <v>199</v>
      </c>
    </row>
    <row r="1169" spans="1:5" s="14" customFormat="1" x14ac:dyDescent="0.2">
      <c r="A1169" s="49"/>
      <c r="B1169" s="15">
        <v>55</v>
      </c>
      <c r="C1169" s="81" t="s">
        <v>19</v>
      </c>
      <c r="D1169" s="141">
        <f>SUM(D1170)</f>
        <v>500</v>
      </c>
      <c r="E1169" s="3"/>
    </row>
    <row r="1170" spans="1:5" s="14" customFormat="1" x14ac:dyDescent="0.2">
      <c r="A1170" s="49"/>
      <c r="B1170" s="10">
        <v>5521</v>
      </c>
      <c r="C1170" s="80" t="s">
        <v>216</v>
      </c>
      <c r="D1170" s="142">
        <v>500</v>
      </c>
      <c r="E1170" s="3"/>
    </row>
    <row r="1171" spans="1:5" s="14" customFormat="1" x14ac:dyDescent="0.2">
      <c r="A1171" s="49" t="s">
        <v>530</v>
      </c>
      <c r="B1171" s="15" t="s">
        <v>218</v>
      </c>
      <c r="C1171" s="106"/>
      <c r="D1171" s="141">
        <f>SUM(D1172+D1176)</f>
        <v>15713</v>
      </c>
      <c r="E1171" s="3" t="s">
        <v>199</v>
      </c>
    </row>
    <row r="1172" spans="1:5" s="14" customFormat="1" x14ac:dyDescent="0.2">
      <c r="A1172" s="49"/>
      <c r="B1172" s="15">
        <v>50</v>
      </c>
      <c r="C1172" s="81" t="s">
        <v>18</v>
      </c>
      <c r="D1172" s="141">
        <f>SUM(D1173+D1175)</f>
        <v>10728</v>
      </c>
      <c r="E1172" s="3"/>
    </row>
    <row r="1173" spans="1:5" s="14" customFormat="1" x14ac:dyDescent="0.2">
      <c r="A1173" s="49"/>
      <c r="B1173" s="10">
        <v>500</v>
      </c>
      <c r="C1173" s="80" t="s">
        <v>174</v>
      </c>
      <c r="D1173" s="142">
        <f>SUM(D1174)</f>
        <v>8018</v>
      </c>
      <c r="E1173" s="3"/>
    </row>
    <row r="1174" spans="1:5" s="14" customFormat="1" x14ac:dyDescent="0.2">
      <c r="A1174" s="49"/>
      <c r="B1174" s="10">
        <v>5002</v>
      </c>
      <c r="C1174" s="80" t="s">
        <v>182</v>
      </c>
      <c r="D1174" s="142">
        <v>8018</v>
      </c>
      <c r="E1174" s="3"/>
    </row>
    <row r="1175" spans="1:5" s="14" customFormat="1" x14ac:dyDescent="0.2">
      <c r="A1175" s="49"/>
      <c r="B1175" s="10">
        <v>506</v>
      </c>
      <c r="C1175" s="80" t="s">
        <v>175</v>
      </c>
      <c r="D1175" s="142">
        <v>2710</v>
      </c>
      <c r="E1175" s="3"/>
    </row>
    <row r="1176" spans="1:5" s="14" customFormat="1" x14ac:dyDescent="0.2">
      <c r="A1176" s="49"/>
      <c r="B1176" s="15">
        <v>55</v>
      </c>
      <c r="C1176" s="81" t="s">
        <v>19</v>
      </c>
      <c r="D1176" s="141">
        <f>SUM(D1177:D1181)</f>
        <v>4985</v>
      </c>
      <c r="E1176" s="3"/>
    </row>
    <row r="1177" spans="1:5" s="14" customFormat="1" x14ac:dyDescent="0.2">
      <c r="A1177" s="49"/>
      <c r="B1177" s="10">
        <v>5521</v>
      </c>
      <c r="C1177" s="80" t="s">
        <v>214</v>
      </c>
      <c r="D1177" s="142">
        <v>2625</v>
      </c>
      <c r="E1177" s="3"/>
    </row>
    <row r="1178" spans="1:5" s="14" customFormat="1" x14ac:dyDescent="0.2">
      <c r="A1178" s="49"/>
      <c r="B1178" s="10">
        <v>5521</v>
      </c>
      <c r="C1178" s="80" t="s">
        <v>216</v>
      </c>
      <c r="D1178" s="142">
        <v>300</v>
      </c>
      <c r="E1178" s="3"/>
    </row>
    <row r="1179" spans="1:5" s="14" customFormat="1" x14ac:dyDescent="0.2">
      <c r="A1179" s="49"/>
      <c r="B1179" s="10">
        <v>5521</v>
      </c>
      <c r="C1179" s="80" t="s">
        <v>248</v>
      </c>
      <c r="D1179" s="142">
        <v>240</v>
      </c>
      <c r="E1179" s="3"/>
    </row>
    <row r="1180" spans="1:5" s="14" customFormat="1" x14ac:dyDescent="0.2">
      <c r="A1180" s="49"/>
      <c r="B1180" s="10">
        <v>5521</v>
      </c>
      <c r="C1180" s="80" t="s">
        <v>219</v>
      </c>
      <c r="D1180" s="142">
        <v>1100</v>
      </c>
      <c r="E1180" s="3"/>
    </row>
    <row r="1181" spans="1:5" s="14" customFormat="1" x14ac:dyDescent="0.2">
      <c r="A1181" s="49"/>
      <c r="B1181" s="10">
        <v>5521</v>
      </c>
      <c r="C1181" s="80" t="s">
        <v>220</v>
      </c>
      <c r="D1181" s="142">
        <v>720</v>
      </c>
      <c r="E1181" s="3"/>
    </row>
    <row r="1182" spans="1:5" s="14" customFormat="1" x14ac:dyDescent="0.2">
      <c r="A1182" s="49" t="s">
        <v>531</v>
      </c>
      <c r="B1182" s="15" t="s">
        <v>221</v>
      </c>
      <c r="C1182" s="106"/>
      <c r="D1182" s="141">
        <f>SUM(D1183+D1188)</f>
        <v>26326</v>
      </c>
      <c r="E1182" s="3" t="s">
        <v>199</v>
      </c>
    </row>
    <row r="1183" spans="1:5" s="14" customFormat="1" x14ac:dyDescent="0.2">
      <c r="A1183" s="49"/>
      <c r="B1183" s="15">
        <v>50</v>
      </c>
      <c r="C1183" s="81" t="s">
        <v>18</v>
      </c>
      <c r="D1183" s="141">
        <f>SUM(D1184+D1187)</f>
        <v>14517</v>
      </c>
      <c r="E1183" s="3"/>
    </row>
    <row r="1184" spans="1:5" s="14" customFormat="1" x14ac:dyDescent="0.2">
      <c r="A1184" s="49"/>
      <c r="B1184" s="10">
        <v>500</v>
      </c>
      <c r="C1184" s="80" t="s">
        <v>174</v>
      </c>
      <c r="D1184" s="142">
        <f>SUM(D1185:D1186)</f>
        <v>10850</v>
      </c>
      <c r="E1184" s="3"/>
    </row>
    <row r="1185" spans="1:5" s="14" customFormat="1" x14ac:dyDescent="0.2">
      <c r="A1185" s="49"/>
      <c r="B1185" s="10">
        <v>5002</v>
      </c>
      <c r="C1185" s="80" t="s">
        <v>182</v>
      </c>
      <c r="D1185" s="142">
        <v>10650</v>
      </c>
      <c r="E1185" s="3"/>
    </row>
    <row r="1186" spans="1:5" s="14" customFormat="1" x14ac:dyDescent="0.2">
      <c r="A1186" s="49"/>
      <c r="B1186" s="10">
        <v>5005</v>
      </c>
      <c r="C1186" s="80" t="s">
        <v>210</v>
      </c>
      <c r="D1186" s="142">
        <v>200</v>
      </c>
      <c r="E1186" s="3"/>
    </row>
    <row r="1187" spans="1:5" s="14" customFormat="1" x14ac:dyDescent="0.2">
      <c r="A1187" s="49"/>
      <c r="B1187" s="10">
        <v>506</v>
      </c>
      <c r="C1187" s="80" t="s">
        <v>175</v>
      </c>
      <c r="D1187" s="142">
        <v>3667</v>
      </c>
      <c r="E1187" s="3"/>
    </row>
    <row r="1188" spans="1:5" s="14" customFormat="1" x14ac:dyDescent="0.2">
      <c r="A1188" s="49"/>
      <c r="B1188" s="15">
        <v>55</v>
      </c>
      <c r="C1188" s="81" t="s">
        <v>19</v>
      </c>
      <c r="D1188" s="141">
        <f>SUM(D1189:D1191)</f>
        <v>11809</v>
      </c>
      <c r="E1188" s="3"/>
    </row>
    <row r="1189" spans="1:5" s="14" customFormat="1" x14ac:dyDescent="0.2">
      <c r="A1189" s="49"/>
      <c r="B1189" s="10">
        <v>5521</v>
      </c>
      <c r="C1189" s="80" t="s">
        <v>214</v>
      </c>
      <c r="D1189" s="142">
        <v>10849</v>
      </c>
      <c r="E1189" s="3"/>
    </row>
    <row r="1190" spans="1:5" s="14" customFormat="1" x14ac:dyDescent="0.2">
      <c r="A1190" s="49"/>
      <c r="B1190" s="10">
        <v>5521</v>
      </c>
      <c r="C1190" s="80" t="s">
        <v>216</v>
      </c>
      <c r="D1190" s="142">
        <v>400</v>
      </c>
      <c r="E1190" s="3"/>
    </row>
    <row r="1191" spans="1:5" s="14" customFormat="1" x14ac:dyDescent="0.2">
      <c r="A1191" s="49"/>
      <c r="B1191" s="10">
        <v>5521</v>
      </c>
      <c r="C1191" s="80" t="s">
        <v>219</v>
      </c>
      <c r="D1191" s="142">
        <v>560</v>
      </c>
      <c r="E1191" s="3"/>
    </row>
    <row r="1192" spans="1:5" s="14" customFormat="1" x14ac:dyDescent="0.2">
      <c r="A1192" s="49" t="s">
        <v>532</v>
      </c>
      <c r="B1192" s="15" t="s">
        <v>222</v>
      </c>
      <c r="C1192" s="106"/>
      <c r="D1192" s="141">
        <f>SUM(D1193)</f>
        <v>110284</v>
      </c>
      <c r="E1192" s="3" t="s">
        <v>199</v>
      </c>
    </row>
    <row r="1193" spans="1:5" s="14" customFormat="1" x14ac:dyDescent="0.2">
      <c r="A1193" s="49"/>
      <c r="B1193" s="15">
        <v>55</v>
      </c>
      <c r="C1193" s="81" t="s">
        <v>19</v>
      </c>
      <c r="D1193" s="141">
        <f>SUM(D1194:D1194)</f>
        <v>110284</v>
      </c>
      <c r="E1193" s="3"/>
    </row>
    <row r="1194" spans="1:5" s="14" customFormat="1" x14ac:dyDescent="0.2">
      <c r="A1194" s="49"/>
      <c r="B1194" s="10">
        <v>5521</v>
      </c>
      <c r="C1194" s="80" t="s">
        <v>214</v>
      </c>
      <c r="D1194" s="142">
        <v>110284</v>
      </c>
      <c r="E1194" s="3"/>
    </row>
    <row r="1195" spans="1:5" s="14" customFormat="1" x14ac:dyDescent="0.2">
      <c r="A1195" s="49" t="s">
        <v>535</v>
      </c>
      <c r="B1195" s="15" t="s">
        <v>536</v>
      </c>
      <c r="C1195" s="106"/>
      <c r="D1195" s="141">
        <f>SUM(D1196+D1200)</f>
        <v>33633</v>
      </c>
      <c r="E1195" s="3" t="s">
        <v>199</v>
      </c>
    </row>
    <row r="1196" spans="1:5" s="14" customFormat="1" x14ac:dyDescent="0.2">
      <c r="A1196" s="49"/>
      <c r="B1196" s="15">
        <v>50</v>
      </c>
      <c r="C1196" s="81" t="s">
        <v>18</v>
      </c>
      <c r="D1196" s="141">
        <f>SUM(D1197+D1199)</f>
        <v>16304</v>
      </c>
      <c r="E1196" s="3"/>
    </row>
    <row r="1197" spans="1:5" s="14" customFormat="1" x14ac:dyDescent="0.2">
      <c r="A1197" s="49"/>
      <c r="B1197" s="10">
        <v>500</v>
      </c>
      <c r="C1197" s="80" t="s">
        <v>174</v>
      </c>
      <c r="D1197" s="142">
        <f>SUM(D1198:D1198)</f>
        <v>12185</v>
      </c>
      <c r="E1197" s="3"/>
    </row>
    <row r="1198" spans="1:5" s="14" customFormat="1" x14ac:dyDescent="0.2">
      <c r="A1198" s="49"/>
      <c r="B1198" s="10">
        <v>5002</v>
      </c>
      <c r="C1198" s="80" t="s">
        <v>182</v>
      </c>
      <c r="D1198" s="142">
        <v>12185</v>
      </c>
      <c r="E1198" s="3"/>
    </row>
    <row r="1199" spans="1:5" s="14" customFormat="1" x14ac:dyDescent="0.2">
      <c r="A1199" s="49"/>
      <c r="B1199" s="10">
        <v>506</v>
      </c>
      <c r="C1199" s="80" t="s">
        <v>175</v>
      </c>
      <c r="D1199" s="142">
        <v>4119</v>
      </c>
      <c r="E1199" s="3"/>
    </row>
    <row r="1200" spans="1:5" s="14" customFormat="1" x14ac:dyDescent="0.2">
      <c r="A1200" s="49"/>
      <c r="B1200" s="15">
        <v>55</v>
      </c>
      <c r="C1200" s="81" t="s">
        <v>19</v>
      </c>
      <c r="D1200" s="141">
        <f>SUM(D1201:D1203)</f>
        <v>17329</v>
      </c>
      <c r="E1200" s="3"/>
    </row>
    <row r="1201" spans="1:5" s="14" customFormat="1" x14ac:dyDescent="0.2">
      <c r="A1201" s="49"/>
      <c r="B1201" s="10">
        <v>5521</v>
      </c>
      <c r="C1201" s="80" t="s">
        <v>214</v>
      </c>
      <c r="D1201" s="142">
        <v>16829</v>
      </c>
      <c r="E1201" s="3"/>
    </row>
    <row r="1202" spans="1:5" s="14" customFormat="1" x14ac:dyDescent="0.2">
      <c r="A1202" s="49"/>
      <c r="B1202" s="10">
        <v>5521</v>
      </c>
      <c r="C1202" s="80" t="s">
        <v>216</v>
      </c>
      <c r="D1202" s="142">
        <v>300</v>
      </c>
      <c r="E1202" s="70"/>
    </row>
    <row r="1203" spans="1:5" s="14" customFormat="1" x14ac:dyDescent="0.2">
      <c r="A1203" s="49"/>
      <c r="B1203" s="10">
        <v>5521</v>
      </c>
      <c r="C1203" s="80" t="s">
        <v>248</v>
      </c>
      <c r="D1203" s="142">
        <v>200</v>
      </c>
      <c r="E1203" s="70"/>
    </row>
    <row r="1204" spans="1:5" s="14" customFormat="1" x14ac:dyDescent="0.2">
      <c r="A1204" s="49" t="s">
        <v>537</v>
      </c>
      <c r="B1204" s="15" t="s">
        <v>538</v>
      </c>
      <c r="C1204" s="106"/>
      <c r="D1204" s="141">
        <f>SUM(D1205)</f>
        <v>22062</v>
      </c>
      <c r="E1204" s="3" t="s">
        <v>199</v>
      </c>
    </row>
    <row r="1205" spans="1:5" s="14" customFormat="1" x14ac:dyDescent="0.2">
      <c r="A1205" s="49"/>
      <c r="B1205" s="15">
        <v>55</v>
      </c>
      <c r="C1205" s="81" t="s">
        <v>19</v>
      </c>
      <c r="D1205" s="141">
        <f>SUM(D1206:D1206)</f>
        <v>22062</v>
      </c>
      <c r="E1205" s="70"/>
    </row>
    <row r="1206" spans="1:5" s="14" customFormat="1" x14ac:dyDescent="0.2">
      <c r="A1206" s="49"/>
      <c r="B1206" s="10">
        <v>5521</v>
      </c>
      <c r="C1206" s="80" t="s">
        <v>214</v>
      </c>
      <c r="D1206" s="142">
        <v>22062</v>
      </c>
      <c r="E1206" s="70"/>
    </row>
    <row r="1207" spans="1:5" s="14" customFormat="1" x14ac:dyDescent="0.2">
      <c r="A1207" s="49" t="s">
        <v>598</v>
      </c>
      <c r="B1207" s="15" t="s">
        <v>539</v>
      </c>
      <c r="C1207" s="106"/>
      <c r="D1207" s="141">
        <f>SUM(D1208)</f>
        <v>3000</v>
      </c>
      <c r="E1207" s="3" t="s">
        <v>351</v>
      </c>
    </row>
    <row r="1208" spans="1:5" s="14" customFormat="1" x14ac:dyDescent="0.2">
      <c r="A1208" s="49"/>
      <c r="B1208" s="35">
        <v>413</v>
      </c>
      <c r="C1208" s="103" t="s">
        <v>98</v>
      </c>
      <c r="D1208" s="141">
        <f>SUM(D1209:D1209)</f>
        <v>3000</v>
      </c>
      <c r="E1208" s="70"/>
    </row>
    <row r="1209" spans="1:5" s="14" customFormat="1" x14ac:dyDescent="0.2">
      <c r="A1209" s="49"/>
      <c r="B1209" s="33">
        <v>4134</v>
      </c>
      <c r="C1209" s="101" t="s">
        <v>497</v>
      </c>
      <c r="D1209" s="142">
        <v>3000</v>
      </c>
      <c r="E1209" s="3"/>
    </row>
    <row r="1210" spans="1:5" s="14" customFormat="1" x14ac:dyDescent="0.2">
      <c r="A1210" s="49" t="s">
        <v>540</v>
      </c>
      <c r="B1210" s="15" t="s">
        <v>560</v>
      </c>
      <c r="C1210" s="101"/>
      <c r="D1210" s="141">
        <f>SUM(D1211+D1215)</f>
        <v>86850</v>
      </c>
      <c r="E1210" s="3" t="s">
        <v>199</v>
      </c>
    </row>
    <row r="1211" spans="1:5" s="14" customFormat="1" x14ac:dyDescent="0.2">
      <c r="A1211" s="49"/>
      <c r="B1211" s="15">
        <v>50</v>
      </c>
      <c r="C1211" s="81" t="s">
        <v>18</v>
      </c>
      <c r="D1211" s="141">
        <f>SUM(D1212+D1214)</f>
        <v>63600</v>
      </c>
      <c r="E1211" s="3"/>
    </row>
    <row r="1212" spans="1:5" s="14" customFormat="1" x14ac:dyDescent="0.2">
      <c r="A1212" s="49"/>
      <c r="B1212" s="10">
        <v>500</v>
      </c>
      <c r="C1212" s="80" t="s">
        <v>174</v>
      </c>
      <c r="D1212" s="142">
        <f>SUM(D1213:D1213)</f>
        <v>47534</v>
      </c>
      <c r="E1212" s="3"/>
    </row>
    <row r="1213" spans="1:5" s="14" customFormat="1" x14ac:dyDescent="0.2">
      <c r="A1213" s="49"/>
      <c r="B1213" s="10">
        <v>5002</v>
      </c>
      <c r="C1213" s="80" t="s">
        <v>182</v>
      </c>
      <c r="D1213" s="142">
        <v>47534</v>
      </c>
      <c r="E1213" s="3"/>
    </row>
    <row r="1214" spans="1:5" s="14" customFormat="1" x14ac:dyDescent="0.2">
      <c r="A1214" s="49"/>
      <c r="B1214" s="10">
        <v>506</v>
      </c>
      <c r="C1214" s="80" t="s">
        <v>175</v>
      </c>
      <c r="D1214" s="142">
        <v>16066</v>
      </c>
      <c r="E1214" s="3"/>
    </row>
    <row r="1215" spans="1:5" s="14" customFormat="1" x14ac:dyDescent="0.2">
      <c r="A1215" s="49"/>
      <c r="B1215" s="15">
        <v>55</v>
      </c>
      <c r="C1215" s="81" t="s">
        <v>19</v>
      </c>
      <c r="D1215" s="130">
        <f>SUM(D1216:D1225)</f>
        <v>23250</v>
      </c>
      <c r="E1215" s="70"/>
    </row>
    <row r="1216" spans="1:5" x14ac:dyDescent="0.2">
      <c r="A1216" s="51"/>
      <c r="B1216" s="10">
        <v>5500</v>
      </c>
      <c r="C1216" s="80" t="s">
        <v>20</v>
      </c>
      <c r="D1216" s="129">
        <v>50</v>
      </c>
      <c r="E1216" s="70"/>
    </row>
    <row r="1217" spans="1:5" s="14" customFormat="1" x14ac:dyDescent="0.2">
      <c r="A1217" s="49"/>
      <c r="B1217" s="10">
        <v>5504</v>
      </c>
      <c r="C1217" s="80" t="s">
        <v>22</v>
      </c>
      <c r="D1217" s="129">
        <v>200</v>
      </c>
      <c r="E1217" s="3"/>
    </row>
    <row r="1218" spans="1:5" s="14" customFormat="1" x14ac:dyDescent="0.2">
      <c r="A1218" s="49"/>
      <c r="B1218" s="10">
        <v>5511</v>
      </c>
      <c r="C1218" s="80" t="s">
        <v>176</v>
      </c>
      <c r="D1218" s="129">
        <v>10100</v>
      </c>
      <c r="E1218" s="3"/>
    </row>
    <row r="1219" spans="1:5" s="14" customFormat="1" x14ac:dyDescent="0.2">
      <c r="A1219" s="49"/>
      <c r="B1219" s="10">
        <v>5513</v>
      </c>
      <c r="C1219" s="80" t="s">
        <v>23</v>
      </c>
      <c r="D1219" s="129">
        <v>100</v>
      </c>
      <c r="E1219" s="3"/>
    </row>
    <row r="1220" spans="1:5" s="14" customFormat="1" x14ac:dyDescent="0.2">
      <c r="A1220" s="49"/>
      <c r="B1220" s="10">
        <v>5514</v>
      </c>
      <c r="C1220" s="80" t="s">
        <v>177</v>
      </c>
      <c r="D1220" s="129">
        <v>100</v>
      </c>
      <c r="E1220" s="3"/>
    </row>
    <row r="1221" spans="1:5" s="14" customFormat="1" x14ac:dyDescent="0.2">
      <c r="A1221" s="49"/>
      <c r="B1221" s="10">
        <v>5515</v>
      </c>
      <c r="C1221" s="80" t="s">
        <v>24</v>
      </c>
      <c r="D1221" s="129">
        <v>200</v>
      </c>
      <c r="E1221" s="3"/>
    </row>
    <row r="1222" spans="1:5" s="14" customFormat="1" x14ac:dyDescent="0.2">
      <c r="A1222" s="49"/>
      <c r="B1222" s="10">
        <v>5521</v>
      </c>
      <c r="C1222" s="80" t="s">
        <v>85</v>
      </c>
      <c r="D1222" s="129">
        <v>12000</v>
      </c>
      <c r="E1222" s="3"/>
    </row>
    <row r="1223" spans="1:5" s="14" customFormat="1" x14ac:dyDescent="0.2">
      <c r="A1223" s="49"/>
      <c r="B1223" s="10">
        <v>5522</v>
      </c>
      <c r="C1223" s="80" t="s">
        <v>66</v>
      </c>
      <c r="D1223" s="129">
        <v>100</v>
      </c>
      <c r="E1223" s="3"/>
    </row>
    <row r="1224" spans="1:5" s="14" customFormat="1" x14ac:dyDescent="0.2">
      <c r="A1224" s="49"/>
      <c r="B1224" s="10">
        <v>5524</v>
      </c>
      <c r="C1224" s="80" t="s">
        <v>26</v>
      </c>
      <c r="D1224" s="129">
        <v>200</v>
      </c>
      <c r="E1224" s="3"/>
    </row>
    <row r="1225" spans="1:5" s="14" customFormat="1" x14ac:dyDescent="0.2">
      <c r="A1225" s="49"/>
      <c r="B1225" s="10">
        <v>5540</v>
      </c>
      <c r="C1225" s="80" t="s">
        <v>189</v>
      </c>
      <c r="D1225" s="129">
        <v>200</v>
      </c>
      <c r="E1225" s="3"/>
    </row>
    <row r="1226" spans="1:5" s="14" customFormat="1" x14ac:dyDescent="0.2">
      <c r="A1226" s="49" t="s">
        <v>264</v>
      </c>
      <c r="B1226" s="15" t="s">
        <v>265</v>
      </c>
      <c r="C1226" s="98"/>
      <c r="D1226" s="150">
        <f>SUM(D1227)</f>
        <v>3504</v>
      </c>
      <c r="E1226" s="3" t="s">
        <v>287</v>
      </c>
    </row>
    <row r="1227" spans="1:5" s="14" customFormat="1" x14ac:dyDescent="0.2">
      <c r="A1227" s="153" t="s">
        <v>533</v>
      </c>
      <c r="B1227" s="15">
        <v>55</v>
      </c>
      <c r="C1227" s="81" t="s">
        <v>19</v>
      </c>
      <c r="D1227" s="150">
        <f>SUM(D1228+D1229)</f>
        <v>3504</v>
      </c>
      <c r="E1227" s="3"/>
    </row>
    <row r="1228" spans="1:5" s="14" customFormat="1" x14ac:dyDescent="0.2">
      <c r="A1228" s="153"/>
      <c r="B1228" s="37">
        <v>5503</v>
      </c>
      <c r="C1228" s="101" t="s">
        <v>21</v>
      </c>
      <c r="D1228" s="151">
        <v>2000</v>
      </c>
      <c r="E1228" s="3"/>
    </row>
    <row r="1229" spans="1:5" s="14" customFormat="1" x14ac:dyDescent="0.2">
      <c r="A1229" s="153"/>
      <c r="B1229" s="10">
        <v>5525</v>
      </c>
      <c r="C1229" s="80" t="s">
        <v>40</v>
      </c>
      <c r="D1229" s="151">
        <v>1504</v>
      </c>
      <c r="E1229" s="3"/>
    </row>
    <row r="1230" spans="1:5" s="14" customFormat="1" ht="25.5" x14ac:dyDescent="0.2">
      <c r="A1230" s="153"/>
      <c r="B1230" s="33"/>
      <c r="C1230" s="83" t="s">
        <v>302</v>
      </c>
      <c r="D1230" s="151">
        <f>SUM(D1228:D1229)</f>
        <v>3504</v>
      </c>
      <c r="E1230" s="3"/>
    </row>
    <row r="1231" spans="1:5" s="14" customFormat="1" x14ac:dyDescent="0.2">
      <c r="A1231" s="49" t="s">
        <v>59</v>
      </c>
      <c r="B1231" s="22" t="s">
        <v>156</v>
      </c>
      <c r="C1231" s="110"/>
      <c r="D1231" s="130">
        <f>SUM(D1232+D1234+D1237)</f>
        <v>8215</v>
      </c>
      <c r="E1231" s="27"/>
    </row>
    <row r="1232" spans="1:5" s="14" customFormat="1" x14ac:dyDescent="0.2">
      <c r="A1232" s="51"/>
      <c r="B1232" s="35">
        <v>413</v>
      </c>
      <c r="C1232" s="103" t="s">
        <v>98</v>
      </c>
      <c r="D1232" s="139">
        <f>SUM(D1233)</f>
        <v>5563</v>
      </c>
      <c r="E1232" s="27" t="s">
        <v>315</v>
      </c>
    </row>
    <row r="1233" spans="1:5" s="14" customFormat="1" x14ac:dyDescent="0.2">
      <c r="A1233" s="51" t="s">
        <v>534</v>
      </c>
      <c r="B1233" s="33">
        <v>4134</v>
      </c>
      <c r="C1233" s="101" t="s">
        <v>194</v>
      </c>
      <c r="D1233" s="140">
        <v>5563</v>
      </c>
      <c r="E1233" s="3"/>
    </row>
    <row r="1234" spans="1:5" s="14" customFormat="1" x14ac:dyDescent="0.2">
      <c r="A1234" s="51" t="s">
        <v>599</v>
      </c>
      <c r="B1234" s="15">
        <v>50</v>
      </c>
      <c r="C1234" s="81" t="s">
        <v>561</v>
      </c>
      <c r="D1234" s="130">
        <f>SUM(D1235+D1236)</f>
        <v>1652</v>
      </c>
      <c r="E1234" s="3" t="s">
        <v>541</v>
      </c>
    </row>
    <row r="1235" spans="1:5" s="14" customFormat="1" x14ac:dyDescent="0.2">
      <c r="A1235" s="51"/>
      <c r="B1235" s="10">
        <v>5050</v>
      </c>
      <c r="C1235" s="80" t="s">
        <v>65</v>
      </c>
      <c r="D1235" s="129">
        <v>994</v>
      </c>
      <c r="E1235" s="70"/>
    </row>
    <row r="1236" spans="1:5" s="14" customFormat="1" x14ac:dyDescent="0.2">
      <c r="A1236" s="51"/>
      <c r="B1236" s="10">
        <v>506</v>
      </c>
      <c r="C1236" s="80" t="s">
        <v>175</v>
      </c>
      <c r="D1236" s="129">
        <v>658</v>
      </c>
      <c r="E1236" s="3"/>
    </row>
    <row r="1237" spans="1:5" s="14" customFormat="1" x14ac:dyDescent="0.2">
      <c r="A1237" s="49"/>
      <c r="B1237" s="36">
        <v>55</v>
      </c>
      <c r="C1237" s="82" t="s">
        <v>19</v>
      </c>
      <c r="D1237" s="141">
        <f>SUM(D1238)</f>
        <v>1000</v>
      </c>
      <c r="E1237" s="27" t="s">
        <v>315</v>
      </c>
    </row>
    <row r="1238" spans="1:5" s="14" customFormat="1" x14ac:dyDescent="0.2">
      <c r="A1238" s="49"/>
      <c r="B1238" s="10">
        <v>5525</v>
      </c>
      <c r="C1238" s="80" t="s">
        <v>40</v>
      </c>
      <c r="D1238" s="142">
        <f>SUM(D1239:D1241)</f>
        <v>1000</v>
      </c>
      <c r="E1238" s="3"/>
    </row>
    <row r="1239" spans="1:5" s="14" customFormat="1" x14ac:dyDescent="0.2">
      <c r="A1239" s="51" t="s">
        <v>534</v>
      </c>
      <c r="B1239" s="36"/>
      <c r="C1239" s="101" t="s">
        <v>2</v>
      </c>
      <c r="D1239" s="142">
        <v>700</v>
      </c>
      <c r="E1239" s="3"/>
    </row>
    <row r="1240" spans="1:5" s="14" customFormat="1" x14ac:dyDescent="0.2">
      <c r="A1240" s="51" t="s">
        <v>534</v>
      </c>
      <c r="B1240" s="36"/>
      <c r="C1240" s="101" t="s">
        <v>266</v>
      </c>
      <c r="D1240" s="142">
        <v>240</v>
      </c>
      <c r="E1240" s="3"/>
    </row>
    <row r="1241" spans="1:5" s="14" customFormat="1" ht="13.5" thickBot="1" x14ac:dyDescent="0.25">
      <c r="A1241" s="51" t="s">
        <v>534</v>
      </c>
      <c r="B1241" s="74"/>
      <c r="C1241" s="111" t="s">
        <v>267</v>
      </c>
      <c r="D1241" s="152">
        <v>60</v>
      </c>
      <c r="E1241" s="3"/>
    </row>
    <row r="1242" spans="1:5" ht="13.5" thickBot="1" x14ac:dyDescent="0.25">
      <c r="A1242" s="69" t="s">
        <v>60</v>
      </c>
      <c r="B1242" s="7" t="s">
        <v>130</v>
      </c>
      <c r="C1242" s="105"/>
      <c r="D1242" s="145">
        <f>SUM(D1243+D1252+D1255+D1269+D1284+D1294+D1299+D1313+D1321+D1324+D1331+D1336+D1339+D1342+D1349+D1352)</f>
        <v>882305</v>
      </c>
      <c r="E1242" s="27"/>
    </row>
    <row r="1243" spans="1:5" s="14" customFormat="1" x14ac:dyDescent="0.2">
      <c r="A1243" s="72" t="s">
        <v>70</v>
      </c>
      <c r="B1243" s="23" t="s">
        <v>131</v>
      </c>
      <c r="C1243" s="107"/>
      <c r="D1243" s="147">
        <f>SUM(D1244+D1247+D1250)</f>
        <v>87913</v>
      </c>
      <c r="E1243" s="27" t="s">
        <v>202</v>
      </c>
    </row>
    <row r="1244" spans="1:5" s="14" customFormat="1" x14ac:dyDescent="0.2">
      <c r="A1244" s="49"/>
      <c r="B1244" s="35">
        <v>413</v>
      </c>
      <c r="C1244" s="103" t="s">
        <v>98</v>
      </c>
      <c r="D1244" s="139">
        <f>SUM(D1245:D1246)</f>
        <v>76333</v>
      </c>
      <c r="E1244" s="3"/>
    </row>
    <row r="1245" spans="1:5" x14ac:dyDescent="0.2">
      <c r="A1245" s="51"/>
      <c r="B1245" s="33">
        <v>4133</v>
      </c>
      <c r="C1245" s="101" t="s">
        <v>71</v>
      </c>
      <c r="D1245" s="140">
        <v>52137</v>
      </c>
    </row>
    <row r="1246" spans="1:5" x14ac:dyDescent="0.2">
      <c r="A1246" s="51"/>
      <c r="B1246" s="33">
        <v>4137</v>
      </c>
      <c r="C1246" s="101" t="s">
        <v>9</v>
      </c>
      <c r="D1246" s="140">
        <v>24196</v>
      </c>
    </row>
    <row r="1247" spans="1:5" s="14" customFormat="1" x14ac:dyDescent="0.2">
      <c r="A1247" s="49"/>
      <c r="B1247" s="36">
        <v>55</v>
      </c>
      <c r="C1247" s="82" t="s">
        <v>19</v>
      </c>
      <c r="D1247" s="141">
        <f>SUM(D1248:D1249)</f>
        <v>11500</v>
      </c>
      <c r="E1247" s="3"/>
    </row>
    <row r="1248" spans="1:5" x14ac:dyDescent="0.2">
      <c r="A1248" s="51"/>
      <c r="B1248" s="34">
        <v>5526</v>
      </c>
      <c r="C1248" s="83" t="s">
        <v>7</v>
      </c>
      <c r="D1248" s="142">
        <v>8500</v>
      </c>
    </row>
    <row r="1249" spans="1:5" x14ac:dyDescent="0.2">
      <c r="A1249" s="51"/>
      <c r="B1249" s="34">
        <v>5526</v>
      </c>
      <c r="C1249" s="83" t="s">
        <v>542</v>
      </c>
      <c r="D1249" s="142">
        <v>3000</v>
      </c>
    </row>
    <row r="1250" spans="1:5" s="14" customFormat="1" x14ac:dyDescent="0.2">
      <c r="A1250" s="49"/>
      <c r="B1250" s="36">
        <v>60</v>
      </c>
      <c r="C1250" s="82" t="s">
        <v>62</v>
      </c>
      <c r="D1250" s="141">
        <f>SUM(D1251)</f>
        <v>80</v>
      </c>
      <c r="E1250" s="3"/>
    </row>
    <row r="1251" spans="1:5" x14ac:dyDescent="0.2">
      <c r="A1251" s="51"/>
      <c r="B1251" s="34">
        <v>6010</v>
      </c>
      <c r="C1251" s="83" t="s">
        <v>303</v>
      </c>
      <c r="D1251" s="142">
        <v>80</v>
      </c>
    </row>
    <row r="1252" spans="1:5" s="14" customFormat="1" x14ac:dyDescent="0.2">
      <c r="A1252" s="49" t="s">
        <v>600</v>
      </c>
      <c r="B1252" s="15" t="s">
        <v>132</v>
      </c>
      <c r="C1252" s="106"/>
      <c r="D1252" s="130">
        <f>SUM(D1253)</f>
        <v>98000</v>
      </c>
      <c r="E1252" s="27" t="s">
        <v>202</v>
      </c>
    </row>
    <row r="1253" spans="1:5" s="14" customFormat="1" x14ac:dyDescent="0.2">
      <c r="A1253" s="49"/>
      <c r="B1253" s="36">
        <v>55</v>
      </c>
      <c r="C1253" s="82" t="s">
        <v>19</v>
      </c>
      <c r="D1253" s="141">
        <f>SUM(D1254)</f>
        <v>98000</v>
      </c>
      <c r="E1253" s="3"/>
    </row>
    <row r="1254" spans="1:5" s="14" customFormat="1" x14ac:dyDescent="0.2">
      <c r="A1254" s="49"/>
      <c r="B1254" s="34">
        <v>5526</v>
      </c>
      <c r="C1254" s="83" t="s">
        <v>7</v>
      </c>
      <c r="D1254" s="142">
        <v>98000</v>
      </c>
      <c r="E1254" s="3"/>
    </row>
    <row r="1255" spans="1:5" x14ac:dyDescent="0.2">
      <c r="A1255" s="49" t="s">
        <v>601</v>
      </c>
      <c r="B1255" s="15" t="s">
        <v>224</v>
      </c>
      <c r="C1255" s="106"/>
      <c r="D1255" s="130">
        <f>SUM(D1256+D1260)</f>
        <v>27080</v>
      </c>
      <c r="E1255" s="3" t="s">
        <v>200</v>
      </c>
    </row>
    <row r="1256" spans="1:5" s="14" customFormat="1" x14ac:dyDescent="0.2">
      <c r="A1256" s="49"/>
      <c r="B1256" s="15">
        <v>50</v>
      </c>
      <c r="C1256" s="81" t="s">
        <v>18</v>
      </c>
      <c r="D1256" s="130">
        <f>SUM(D1257+D1259)</f>
        <v>16991</v>
      </c>
      <c r="E1256" s="3"/>
    </row>
    <row r="1257" spans="1:5" s="14" customFormat="1" x14ac:dyDescent="0.2">
      <c r="A1257" s="49"/>
      <c r="B1257" s="10">
        <v>500</v>
      </c>
      <c r="C1257" s="80" t="s">
        <v>174</v>
      </c>
      <c r="D1257" s="129">
        <f>SUM(D1258)</f>
        <v>12699</v>
      </c>
      <c r="E1257" s="3"/>
    </row>
    <row r="1258" spans="1:5" s="14" customFormat="1" x14ac:dyDescent="0.2">
      <c r="A1258" s="49"/>
      <c r="B1258" s="10">
        <v>5002</v>
      </c>
      <c r="C1258" s="80" t="s">
        <v>182</v>
      </c>
      <c r="D1258" s="129">
        <v>12699</v>
      </c>
      <c r="E1258" s="3"/>
    </row>
    <row r="1259" spans="1:5" s="14" customFormat="1" x14ac:dyDescent="0.2">
      <c r="A1259" s="49"/>
      <c r="B1259" s="10">
        <v>506</v>
      </c>
      <c r="C1259" s="80" t="s">
        <v>175</v>
      </c>
      <c r="D1259" s="129">
        <v>4292</v>
      </c>
      <c r="E1259" s="3"/>
    </row>
    <row r="1260" spans="1:5" s="14" customFormat="1" x14ac:dyDescent="0.2">
      <c r="A1260" s="49"/>
      <c r="B1260" s="36">
        <v>55</v>
      </c>
      <c r="C1260" s="82" t="s">
        <v>19</v>
      </c>
      <c r="D1260" s="141">
        <f>SUM(D1261:D1268)</f>
        <v>10089</v>
      </c>
      <c r="E1260" s="3"/>
    </row>
    <row r="1261" spans="1:5" s="14" customFormat="1" x14ac:dyDescent="0.2">
      <c r="A1261" s="49"/>
      <c r="B1261" s="10">
        <v>5500</v>
      </c>
      <c r="C1261" s="80" t="s">
        <v>20</v>
      </c>
      <c r="D1261" s="142">
        <v>890</v>
      </c>
      <c r="E1261" s="3"/>
    </row>
    <row r="1262" spans="1:5" s="14" customFormat="1" x14ac:dyDescent="0.2">
      <c r="A1262" s="49"/>
      <c r="B1262" s="10">
        <v>5504</v>
      </c>
      <c r="C1262" s="80" t="s">
        <v>22</v>
      </c>
      <c r="D1262" s="142">
        <v>150</v>
      </c>
      <c r="E1262" s="3"/>
    </row>
    <row r="1263" spans="1:5" s="14" customFormat="1" x14ac:dyDescent="0.2">
      <c r="A1263" s="49"/>
      <c r="B1263" s="10">
        <v>5511</v>
      </c>
      <c r="C1263" s="80" t="s">
        <v>176</v>
      </c>
      <c r="D1263" s="142">
        <v>7799</v>
      </c>
      <c r="E1263" s="3"/>
    </row>
    <row r="1264" spans="1:5" s="14" customFormat="1" x14ac:dyDescent="0.2">
      <c r="A1264" s="49"/>
      <c r="B1264" s="10">
        <v>5514</v>
      </c>
      <c r="C1264" s="80" t="s">
        <v>177</v>
      </c>
      <c r="D1264" s="142">
        <v>250</v>
      </c>
      <c r="E1264" s="3"/>
    </row>
    <row r="1265" spans="1:5" s="14" customFormat="1" x14ac:dyDescent="0.2">
      <c r="A1265" s="49"/>
      <c r="B1265" s="10">
        <v>5515</v>
      </c>
      <c r="C1265" s="80" t="s">
        <v>24</v>
      </c>
      <c r="D1265" s="142">
        <v>650</v>
      </c>
      <c r="E1265" s="3"/>
    </row>
    <row r="1266" spans="1:5" s="14" customFormat="1" x14ac:dyDescent="0.2">
      <c r="A1266" s="49"/>
      <c r="B1266" s="10">
        <v>5522</v>
      </c>
      <c r="C1266" s="80" t="s">
        <v>66</v>
      </c>
      <c r="D1266" s="142">
        <v>30</v>
      </c>
      <c r="E1266" s="3"/>
    </row>
    <row r="1267" spans="1:5" s="14" customFormat="1" x14ac:dyDescent="0.2">
      <c r="A1267" s="49"/>
      <c r="B1267" s="10">
        <v>5524</v>
      </c>
      <c r="C1267" s="80" t="s">
        <v>26</v>
      </c>
      <c r="D1267" s="142">
        <v>240</v>
      </c>
      <c r="E1267" s="3"/>
    </row>
    <row r="1268" spans="1:5" s="14" customFormat="1" x14ac:dyDescent="0.2">
      <c r="A1268" s="49"/>
      <c r="B1268" s="10">
        <v>5525</v>
      </c>
      <c r="C1268" s="80" t="s">
        <v>40</v>
      </c>
      <c r="D1268" s="142">
        <v>80</v>
      </c>
      <c r="E1268" s="3"/>
    </row>
    <row r="1269" spans="1:5" s="14" customFormat="1" x14ac:dyDescent="0.2">
      <c r="A1269" s="49" t="s">
        <v>602</v>
      </c>
      <c r="B1269" s="15" t="s">
        <v>133</v>
      </c>
      <c r="C1269" s="106"/>
      <c r="D1269" s="130">
        <f>SUM(D1270+D1272+D1276)</f>
        <v>89646</v>
      </c>
      <c r="E1269" s="27" t="s">
        <v>202</v>
      </c>
    </row>
    <row r="1270" spans="1:5" s="14" customFormat="1" x14ac:dyDescent="0.2">
      <c r="A1270" s="49"/>
      <c r="B1270" s="35">
        <v>413</v>
      </c>
      <c r="C1270" s="103" t="s">
        <v>98</v>
      </c>
      <c r="D1270" s="139">
        <f>SUM(D1271)</f>
        <v>38735</v>
      </c>
      <c r="E1270" s="3"/>
    </row>
    <row r="1271" spans="1:5" x14ac:dyDescent="0.2">
      <c r="A1271" s="51"/>
      <c r="B1271" s="33">
        <v>4138</v>
      </c>
      <c r="C1271" s="101" t="s">
        <v>69</v>
      </c>
      <c r="D1271" s="140">
        <v>38735</v>
      </c>
    </row>
    <row r="1272" spans="1:5" s="14" customFormat="1" x14ac:dyDescent="0.2">
      <c r="A1272" s="49"/>
      <c r="B1272" s="15">
        <v>50</v>
      </c>
      <c r="C1272" s="81" t="s">
        <v>18</v>
      </c>
      <c r="D1272" s="130">
        <f>SUM(D1273+D1275)</f>
        <v>43512</v>
      </c>
      <c r="E1272" s="3"/>
    </row>
    <row r="1273" spans="1:5" s="14" customFormat="1" x14ac:dyDescent="0.2">
      <c r="A1273" s="49"/>
      <c r="B1273" s="10">
        <v>500</v>
      </c>
      <c r="C1273" s="80" t="s">
        <v>174</v>
      </c>
      <c r="D1273" s="129">
        <f>SUM(D1274)</f>
        <v>32520</v>
      </c>
      <c r="E1273" s="3"/>
    </row>
    <row r="1274" spans="1:5" s="14" customFormat="1" x14ac:dyDescent="0.2">
      <c r="A1274" s="49"/>
      <c r="B1274" s="10">
        <v>5002</v>
      </c>
      <c r="C1274" s="80" t="s">
        <v>182</v>
      </c>
      <c r="D1274" s="129">
        <v>32520</v>
      </c>
      <c r="E1274" s="3"/>
    </row>
    <row r="1275" spans="1:5" s="14" customFormat="1" x14ac:dyDescent="0.2">
      <c r="A1275" s="49"/>
      <c r="B1275" s="10">
        <v>506</v>
      </c>
      <c r="C1275" s="80" t="s">
        <v>175</v>
      </c>
      <c r="D1275" s="129">
        <v>10992</v>
      </c>
      <c r="E1275" s="3"/>
    </row>
    <row r="1276" spans="1:5" s="14" customFormat="1" x14ac:dyDescent="0.2">
      <c r="A1276" s="49"/>
      <c r="B1276" s="36">
        <v>55</v>
      </c>
      <c r="C1276" s="82" t="s">
        <v>19</v>
      </c>
      <c r="D1276" s="141">
        <f>SUM(D1277:D1283)</f>
        <v>7399</v>
      </c>
      <c r="E1276" s="3"/>
    </row>
    <row r="1277" spans="1:5" s="14" customFormat="1" x14ac:dyDescent="0.2">
      <c r="A1277" s="49"/>
      <c r="B1277" s="10">
        <v>5500</v>
      </c>
      <c r="C1277" s="80" t="s">
        <v>20</v>
      </c>
      <c r="D1277" s="142">
        <v>240</v>
      </c>
      <c r="E1277" s="3"/>
    </row>
    <row r="1278" spans="1:5" s="14" customFormat="1" x14ac:dyDescent="0.2">
      <c r="A1278" s="49"/>
      <c r="B1278" s="10">
        <v>5504</v>
      </c>
      <c r="C1278" s="80" t="s">
        <v>22</v>
      </c>
      <c r="D1278" s="142">
        <v>200</v>
      </c>
      <c r="E1278" s="3"/>
    </row>
    <row r="1279" spans="1:5" x14ac:dyDescent="0.2">
      <c r="A1279" s="51"/>
      <c r="B1279" s="34">
        <v>5513</v>
      </c>
      <c r="C1279" s="83" t="s">
        <v>23</v>
      </c>
      <c r="D1279" s="142">
        <v>1540</v>
      </c>
    </row>
    <row r="1280" spans="1:5" x14ac:dyDescent="0.2">
      <c r="A1280" s="51"/>
      <c r="B1280" s="34">
        <v>5514</v>
      </c>
      <c r="C1280" s="83" t="s">
        <v>177</v>
      </c>
      <c r="D1280" s="142">
        <v>240</v>
      </c>
    </row>
    <row r="1281" spans="1:6" x14ac:dyDescent="0.2">
      <c r="A1281" s="51"/>
      <c r="B1281" s="10">
        <v>5525</v>
      </c>
      <c r="C1281" s="80" t="s">
        <v>40</v>
      </c>
      <c r="D1281" s="142">
        <v>1500</v>
      </c>
    </row>
    <row r="1282" spans="1:6" x14ac:dyDescent="0.2">
      <c r="A1282" s="51"/>
      <c r="B1282" s="34">
        <v>5526</v>
      </c>
      <c r="C1282" s="83" t="s">
        <v>7</v>
      </c>
      <c r="D1282" s="142">
        <v>3500</v>
      </c>
    </row>
    <row r="1283" spans="1:6" x14ac:dyDescent="0.2">
      <c r="A1283" s="51"/>
      <c r="B1283" s="34">
        <v>5532</v>
      </c>
      <c r="C1283" s="83" t="s">
        <v>64</v>
      </c>
      <c r="D1283" s="142">
        <v>179</v>
      </c>
    </row>
    <row r="1284" spans="1:6" x14ac:dyDescent="0.2">
      <c r="A1284" s="49" t="s">
        <v>603</v>
      </c>
      <c r="B1284" s="15" t="s">
        <v>545</v>
      </c>
      <c r="C1284" s="106"/>
      <c r="D1284" s="141">
        <f>SUM(D1285+D1289)</f>
        <v>13466</v>
      </c>
      <c r="E1284" s="3" t="s">
        <v>351</v>
      </c>
    </row>
    <row r="1285" spans="1:6" x14ac:dyDescent="0.2">
      <c r="A1285" s="51"/>
      <c r="B1285" s="15">
        <v>50</v>
      </c>
      <c r="C1285" s="81" t="s">
        <v>18</v>
      </c>
      <c r="D1285" s="130">
        <f>SUM(D1286+D1288)</f>
        <v>7309</v>
      </c>
    </row>
    <row r="1286" spans="1:6" x14ac:dyDescent="0.2">
      <c r="A1286" s="51"/>
      <c r="B1286" s="10">
        <v>500</v>
      </c>
      <c r="C1286" s="80" t="s">
        <v>174</v>
      </c>
      <c r="D1286" s="129">
        <f>SUM(D1287)</f>
        <v>5463</v>
      </c>
    </row>
    <row r="1287" spans="1:6" x14ac:dyDescent="0.2">
      <c r="A1287" s="51"/>
      <c r="B1287" s="10">
        <v>5002</v>
      </c>
      <c r="C1287" s="80" t="s">
        <v>182</v>
      </c>
      <c r="D1287" s="129">
        <v>5463</v>
      </c>
    </row>
    <row r="1288" spans="1:6" x14ac:dyDescent="0.2">
      <c r="A1288" s="51"/>
      <c r="B1288" s="10">
        <v>506</v>
      </c>
      <c r="C1288" s="80" t="s">
        <v>175</v>
      </c>
      <c r="D1288" s="129">
        <v>1846</v>
      </c>
    </row>
    <row r="1289" spans="1:6" x14ac:dyDescent="0.2">
      <c r="A1289" s="51"/>
      <c r="B1289" s="36">
        <v>55</v>
      </c>
      <c r="C1289" s="82" t="s">
        <v>19</v>
      </c>
      <c r="D1289" s="141">
        <f>SUM(D1290:D1293)</f>
        <v>6157</v>
      </c>
      <c r="F1289" s="70"/>
    </row>
    <row r="1290" spans="1:6" x14ac:dyDescent="0.2">
      <c r="A1290" s="51"/>
      <c r="B1290" s="10">
        <v>5500</v>
      </c>
      <c r="C1290" s="80" t="s">
        <v>20</v>
      </c>
      <c r="D1290" s="142">
        <v>200</v>
      </c>
      <c r="F1290" s="70"/>
    </row>
    <row r="1291" spans="1:6" x14ac:dyDescent="0.2">
      <c r="A1291" s="51"/>
      <c r="B1291" s="10">
        <v>5511</v>
      </c>
      <c r="C1291" s="80" t="s">
        <v>176</v>
      </c>
      <c r="D1291" s="142">
        <v>2600</v>
      </c>
      <c r="F1291" s="70"/>
    </row>
    <row r="1292" spans="1:6" x14ac:dyDescent="0.2">
      <c r="A1292" s="51"/>
      <c r="B1292" s="34">
        <v>5513</v>
      </c>
      <c r="C1292" s="83" t="s">
        <v>23</v>
      </c>
      <c r="D1292" s="142">
        <v>2700</v>
      </c>
    </row>
    <row r="1293" spans="1:6" x14ac:dyDescent="0.2">
      <c r="A1293" s="51"/>
      <c r="B1293" s="34">
        <v>5515</v>
      </c>
      <c r="C1293" s="83" t="s">
        <v>24</v>
      </c>
      <c r="D1293" s="142">
        <v>657</v>
      </c>
    </row>
    <row r="1294" spans="1:6" x14ac:dyDescent="0.2">
      <c r="A1294" s="49" t="s">
        <v>543</v>
      </c>
      <c r="B1294" s="15" t="s">
        <v>544</v>
      </c>
      <c r="C1294" s="106"/>
      <c r="D1294" s="141">
        <f>SUM(D1295+D1297)</f>
        <v>170890</v>
      </c>
      <c r="E1294" s="27" t="s">
        <v>202</v>
      </c>
    </row>
    <row r="1295" spans="1:6" x14ac:dyDescent="0.2">
      <c r="A1295" s="51"/>
      <c r="B1295" s="35">
        <v>413</v>
      </c>
      <c r="C1295" s="103" t="s">
        <v>98</v>
      </c>
      <c r="D1295" s="141">
        <f>SUM(D1296)</f>
        <v>13140</v>
      </c>
    </row>
    <row r="1296" spans="1:6" x14ac:dyDescent="0.2">
      <c r="A1296" s="51"/>
      <c r="B1296" s="33">
        <v>4130</v>
      </c>
      <c r="C1296" s="101" t="s">
        <v>29</v>
      </c>
      <c r="D1296" s="142">
        <v>13140</v>
      </c>
    </row>
    <row r="1297" spans="1:5" x14ac:dyDescent="0.2">
      <c r="A1297" s="51"/>
      <c r="B1297" s="36">
        <v>55</v>
      </c>
      <c r="C1297" s="82" t="s">
        <v>19</v>
      </c>
      <c r="D1297" s="141">
        <f>SUM(D1298)</f>
        <v>157750</v>
      </c>
    </row>
    <row r="1298" spans="1:5" x14ac:dyDescent="0.2">
      <c r="A1298" s="51"/>
      <c r="B1298" s="34">
        <v>5526</v>
      </c>
      <c r="C1298" s="83" t="s">
        <v>7</v>
      </c>
      <c r="D1298" s="142">
        <v>157750</v>
      </c>
    </row>
    <row r="1299" spans="1:5" s="14" customFormat="1" x14ac:dyDescent="0.2">
      <c r="A1299" s="49" t="s">
        <v>604</v>
      </c>
      <c r="B1299" s="15" t="s">
        <v>134</v>
      </c>
      <c r="C1299" s="106"/>
      <c r="D1299" s="130">
        <f>SUM(D1300+D1303+D1307)</f>
        <v>153763</v>
      </c>
      <c r="E1299" s="27" t="s">
        <v>202</v>
      </c>
    </row>
    <row r="1300" spans="1:5" s="14" customFormat="1" x14ac:dyDescent="0.2">
      <c r="A1300" s="49"/>
      <c r="B1300" s="35">
        <v>413</v>
      </c>
      <c r="C1300" s="103" t="s">
        <v>98</v>
      </c>
      <c r="D1300" s="139">
        <f>SUM(D1301:D1302)</f>
        <v>75453</v>
      </c>
      <c r="E1300" s="3"/>
    </row>
    <row r="1301" spans="1:5" x14ac:dyDescent="0.2">
      <c r="A1301" s="51"/>
      <c r="B1301" s="33">
        <v>4130</v>
      </c>
      <c r="C1301" s="101" t="s">
        <v>29</v>
      </c>
      <c r="D1301" s="140">
        <v>35880</v>
      </c>
    </row>
    <row r="1302" spans="1:5" x14ac:dyDescent="0.2">
      <c r="A1302" s="51"/>
      <c r="B1302" s="33">
        <v>4134</v>
      </c>
      <c r="C1302" s="101" t="s">
        <v>497</v>
      </c>
      <c r="D1302" s="140">
        <v>39573</v>
      </c>
    </row>
    <row r="1303" spans="1:5" x14ac:dyDescent="0.2">
      <c r="A1303" s="51"/>
      <c r="B1303" s="15">
        <v>50</v>
      </c>
      <c r="C1303" s="81" t="s">
        <v>18</v>
      </c>
      <c r="D1303" s="139">
        <f>SUM(D1304+D1306)</f>
        <v>64570</v>
      </c>
    </row>
    <row r="1304" spans="1:5" x14ac:dyDescent="0.2">
      <c r="A1304" s="51"/>
      <c r="B1304" s="10">
        <v>500</v>
      </c>
      <c r="C1304" s="80" t="s">
        <v>174</v>
      </c>
      <c r="D1304" s="140">
        <f>SUM(D1305)</f>
        <v>48258</v>
      </c>
    </row>
    <row r="1305" spans="1:5" x14ac:dyDescent="0.2">
      <c r="A1305" s="51"/>
      <c r="B1305" s="10">
        <v>5002</v>
      </c>
      <c r="C1305" s="80" t="s">
        <v>182</v>
      </c>
      <c r="D1305" s="140">
        <v>48258</v>
      </c>
    </row>
    <row r="1306" spans="1:5" x14ac:dyDescent="0.2">
      <c r="A1306" s="51"/>
      <c r="B1306" s="10">
        <v>506</v>
      </c>
      <c r="C1306" s="80" t="s">
        <v>175</v>
      </c>
      <c r="D1306" s="140">
        <v>16312</v>
      </c>
    </row>
    <row r="1307" spans="1:5" s="14" customFormat="1" x14ac:dyDescent="0.2">
      <c r="A1307" s="49"/>
      <c r="B1307" s="36">
        <v>55</v>
      </c>
      <c r="C1307" s="82" t="s">
        <v>19</v>
      </c>
      <c r="D1307" s="141">
        <f>SUM(D1308:D1312)</f>
        <v>13740</v>
      </c>
      <c r="E1307" s="3"/>
    </row>
    <row r="1308" spans="1:5" s="14" customFormat="1" x14ac:dyDescent="0.2">
      <c r="A1308" s="49"/>
      <c r="B1308" s="10">
        <v>5500</v>
      </c>
      <c r="C1308" s="80" t="s">
        <v>20</v>
      </c>
      <c r="D1308" s="142">
        <v>240</v>
      </c>
      <c r="E1308" s="3"/>
    </row>
    <row r="1309" spans="1:5" s="14" customFormat="1" x14ac:dyDescent="0.2">
      <c r="A1309" s="49"/>
      <c r="B1309" s="10">
        <v>5504</v>
      </c>
      <c r="C1309" s="80" t="s">
        <v>301</v>
      </c>
      <c r="D1309" s="142">
        <v>500</v>
      </c>
      <c r="E1309" s="3"/>
    </row>
    <row r="1310" spans="1:5" s="14" customFormat="1" x14ac:dyDescent="0.2">
      <c r="A1310" s="49"/>
      <c r="B1310" s="10">
        <v>5513</v>
      </c>
      <c r="C1310" s="80" t="s">
        <v>23</v>
      </c>
      <c r="D1310" s="142">
        <v>2000</v>
      </c>
      <c r="E1310" s="3"/>
    </row>
    <row r="1311" spans="1:5" s="14" customFormat="1" x14ac:dyDescent="0.2">
      <c r="A1311" s="49"/>
      <c r="B1311" s="10">
        <v>5524</v>
      </c>
      <c r="C1311" s="80" t="s">
        <v>26</v>
      </c>
      <c r="D1311" s="142">
        <v>500</v>
      </c>
      <c r="E1311" s="3"/>
    </row>
    <row r="1312" spans="1:5" s="14" customFormat="1" x14ac:dyDescent="0.2">
      <c r="A1312" s="49"/>
      <c r="B1312" s="34">
        <v>5526</v>
      </c>
      <c r="C1312" s="83" t="s">
        <v>7</v>
      </c>
      <c r="D1312" s="142">
        <v>10500</v>
      </c>
      <c r="E1312" s="3"/>
    </row>
    <row r="1313" spans="1:5" s="14" customFormat="1" x14ac:dyDescent="0.2">
      <c r="A1313" s="49" t="s">
        <v>605</v>
      </c>
      <c r="B1313" s="15" t="s">
        <v>546</v>
      </c>
      <c r="C1313" s="106"/>
      <c r="D1313" s="141">
        <f>SUM(D1314+D1318)</f>
        <v>18698</v>
      </c>
      <c r="E1313" s="3" t="s">
        <v>351</v>
      </c>
    </row>
    <row r="1314" spans="1:5" s="14" customFormat="1" x14ac:dyDescent="0.2">
      <c r="A1314" s="49"/>
      <c r="B1314" s="15">
        <v>50</v>
      </c>
      <c r="C1314" s="81" t="s">
        <v>18</v>
      </c>
      <c r="D1314" s="139">
        <f>SUM(D1315+D1317)</f>
        <v>16698</v>
      </c>
      <c r="E1314" s="3"/>
    </row>
    <row r="1315" spans="1:5" s="14" customFormat="1" x14ac:dyDescent="0.2">
      <c r="A1315" s="49"/>
      <c r="B1315" s="10">
        <v>500</v>
      </c>
      <c r="C1315" s="80" t="s">
        <v>174</v>
      </c>
      <c r="D1315" s="140">
        <f>SUM(D1316)</f>
        <v>12480</v>
      </c>
      <c r="E1315" s="3"/>
    </row>
    <row r="1316" spans="1:5" s="14" customFormat="1" x14ac:dyDescent="0.2">
      <c r="A1316" s="49"/>
      <c r="B1316" s="10">
        <v>5002</v>
      </c>
      <c r="C1316" s="80" t="s">
        <v>182</v>
      </c>
      <c r="D1316" s="140">
        <v>12480</v>
      </c>
      <c r="E1316" s="3"/>
    </row>
    <row r="1317" spans="1:5" s="14" customFormat="1" x14ac:dyDescent="0.2">
      <c r="A1317" s="49"/>
      <c r="B1317" s="10">
        <v>506</v>
      </c>
      <c r="C1317" s="80" t="s">
        <v>175</v>
      </c>
      <c r="D1317" s="140">
        <v>4218</v>
      </c>
      <c r="E1317" s="3"/>
    </row>
    <row r="1318" spans="1:5" s="14" customFormat="1" x14ac:dyDescent="0.2">
      <c r="A1318" s="49"/>
      <c r="B1318" s="36">
        <v>55</v>
      </c>
      <c r="C1318" s="82" t="s">
        <v>19</v>
      </c>
      <c r="D1318" s="139">
        <f>SUM(D1319:D1320)</f>
        <v>2000</v>
      </c>
      <c r="E1318" s="3"/>
    </row>
    <row r="1319" spans="1:5" s="14" customFormat="1" x14ac:dyDescent="0.2">
      <c r="A1319" s="49"/>
      <c r="B1319" s="10">
        <v>5513</v>
      </c>
      <c r="C1319" s="80" t="s">
        <v>23</v>
      </c>
      <c r="D1319" s="140">
        <v>1500</v>
      </c>
      <c r="E1319" s="3"/>
    </row>
    <row r="1320" spans="1:5" s="14" customFormat="1" x14ac:dyDescent="0.2">
      <c r="A1320" s="49"/>
      <c r="B1320" s="10">
        <v>5524</v>
      </c>
      <c r="C1320" s="80" t="s">
        <v>26</v>
      </c>
      <c r="D1320" s="140">
        <v>500</v>
      </c>
      <c r="E1320" s="3"/>
    </row>
    <row r="1321" spans="1:5" s="14" customFormat="1" x14ac:dyDescent="0.2">
      <c r="A1321" s="49" t="s">
        <v>606</v>
      </c>
      <c r="B1321" s="15" t="s">
        <v>223</v>
      </c>
      <c r="C1321" s="106"/>
      <c r="D1321" s="141">
        <f>SUM(D1322)</f>
        <v>8088</v>
      </c>
      <c r="E1321" s="27" t="s">
        <v>202</v>
      </c>
    </row>
    <row r="1322" spans="1:5" s="14" customFormat="1" x14ac:dyDescent="0.2">
      <c r="A1322" s="49"/>
      <c r="B1322" s="35">
        <v>413</v>
      </c>
      <c r="C1322" s="103" t="s">
        <v>98</v>
      </c>
      <c r="D1322" s="141">
        <f>SUM(D1323)</f>
        <v>8088</v>
      </c>
      <c r="E1322" s="3"/>
    </row>
    <row r="1323" spans="1:5" s="14" customFormat="1" x14ac:dyDescent="0.2">
      <c r="A1323" s="49"/>
      <c r="B1323" s="33">
        <v>4130</v>
      </c>
      <c r="C1323" s="101" t="s">
        <v>29</v>
      </c>
      <c r="D1323" s="142">
        <v>8088</v>
      </c>
      <c r="E1323" s="3"/>
    </row>
    <row r="1324" spans="1:5" s="14" customFormat="1" x14ac:dyDescent="0.2">
      <c r="A1324" s="49" t="s">
        <v>607</v>
      </c>
      <c r="B1324" s="88" t="s">
        <v>335</v>
      </c>
      <c r="C1324" s="106"/>
      <c r="D1324" s="139">
        <f>SUM(D1325+D1329)</f>
        <v>28834</v>
      </c>
      <c r="E1324" s="27" t="s">
        <v>202</v>
      </c>
    </row>
    <row r="1325" spans="1:5" s="14" customFormat="1" x14ac:dyDescent="0.2">
      <c r="A1325" s="49"/>
      <c r="B1325" s="15">
        <v>50</v>
      </c>
      <c r="C1325" s="81" t="s">
        <v>18</v>
      </c>
      <c r="D1325" s="139">
        <f>SUM(D1326+D1328)</f>
        <v>9970</v>
      </c>
      <c r="E1325" s="3"/>
    </row>
    <row r="1326" spans="1:5" s="14" customFormat="1" x14ac:dyDescent="0.2">
      <c r="A1326" s="49"/>
      <c r="B1326" s="10">
        <v>500</v>
      </c>
      <c r="C1326" s="80" t="s">
        <v>174</v>
      </c>
      <c r="D1326" s="140">
        <f>SUM(D1327)</f>
        <v>7451</v>
      </c>
      <c r="E1326" s="3"/>
    </row>
    <row r="1327" spans="1:5" s="14" customFormat="1" x14ac:dyDescent="0.2">
      <c r="A1327" s="49"/>
      <c r="B1327" s="10">
        <v>5005</v>
      </c>
      <c r="C1327" s="80" t="s">
        <v>210</v>
      </c>
      <c r="D1327" s="140">
        <v>7451</v>
      </c>
      <c r="E1327" s="3"/>
    </row>
    <row r="1328" spans="1:5" s="14" customFormat="1" x14ac:dyDescent="0.2">
      <c r="A1328" s="49"/>
      <c r="B1328" s="10">
        <v>506</v>
      </c>
      <c r="C1328" s="80" t="s">
        <v>175</v>
      </c>
      <c r="D1328" s="140">
        <v>2519</v>
      </c>
      <c r="E1328" s="3"/>
    </row>
    <row r="1329" spans="1:6" s="14" customFormat="1" x14ac:dyDescent="0.2">
      <c r="A1329" s="49"/>
      <c r="B1329" s="36">
        <v>55</v>
      </c>
      <c r="C1329" s="82" t="s">
        <v>19</v>
      </c>
      <c r="D1329" s="139">
        <f>SUM(D1330:D1330)</f>
        <v>18864</v>
      </c>
      <c r="E1329" s="3"/>
    </row>
    <row r="1330" spans="1:6" s="14" customFormat="1" x14ac:dyDescent="0.2">
      <c r="A1330" s="49"/>
      <c r="B1330" s="34">
        <v>5526</v>
      </c>
      <c r="C1330" s="83" t="s">
        <v>7</v>
      </c>
      <c r="D1330" s="140">
        <v>18864</v>
      </c>
      <c r="E1330" s="3"/>
    </row>
    <row r="1331" spans="1:6" s="14" customFormat="1" x14ac:dyDescent="0.2">
      <c r="A1331" s="49" t="s">
        <v>61</v>
      </c>
      <c r="B1331" s="15" t="s">
        <v>135</v>
      </c>
      <c r="C1331" s="106"/>
      <c r="D1331" s="130">
        <f>SUM(D1332+D1334)</f>
        <v>2460</v>
      </c>
      <c r="E1331" s="27" t="s">
        <v>202</v>
      </c>
    </row>
    <row r="1332" spans="1:6" s="14" customFormat="1" x14ac:dyDescent="0.2">
      <c r="A1332" s="49"/>
      <c r="B1332" s="35">
        <v>413</v>
      </c>
      <c r="C1332" s="103" t="s">
        <v>98</v>
      </c>
      <c r="D1332" s="139">
        <f>SUM(D1333)</f>
        <v>2000</v>
      </c>
      <c r="E1332" s="3"/>
    </row>
    <row r="1333" spans="1:6" x14ac:dyDescent="0.2">
      <c r="A1333" s="51"/>
      <c r="B1333" s="33">
        <v>4132</v>
      </c>
      <c r="C1333" s="101" t="s">
        <v>30</v>
      </c>
      <c r="D1333" s="140">
        <v>2000</v>
      </c>
    </row>
    <row r="1334" spans="1:6" x14ac:dyDescent="0.2">
      <c r="A1334" s="51"/>
      <c r="B1334" s="36">
        <v>55</v>
      </c>
      <c r="C1334" s="82" t="s">
        <v>19</v>
      </c>
      <c r="D1334" s="139">
        <f>SUM(D1335)</f>
        <v>460</v>
      </c>
    </row>
    <row r="1335" spans="1:6" x14ac:dyDescent="0.2">
      <c r="A1335" s="51"/>
      <c r="B1335" s="34">
        <v>5526</v>
      </c>
      <c r="C1335" s="83" t="s">
        <v>7</v>
      </c>
      <c r="D1335" s="140">
        <v>460</v>
      </c>
    </row>
    <row r="1336" spans="1:6" s="14" customFormat="1" x14ac:dyDescent="0.2">
      <c r="A1336" s="49" t="s">
        <v>612</v>
      </c>
      <c r="B1336" s="15" t="s">
        <v>136</v>
      </c>
      <c r="C1336" s="106"/>
      <c r="D1336" s="130">
        <f>SUM(D1337)</f>
        <v>10335</v>
      </c>
      <c r="E1336" s="27" t="s">
        <v>202</v>
      </c>
    </row>
    <row r="1337" spans="1:6" s="14" customFormat="1" x14ac:dyDescent="0.2">
      <c r="A1337" s="49"/>
      <c r="B1337" s="36">
        <v>55</v>
      </c>
      <c r="C1337" s="82" t="s">
        <v>19</v>
      </c>
      <c r="D1337" s="141">
        <f>SUM(D1338:D1338)</f>
        <v>10335</v>
      </c>
      <c r="E1337" s="3"/>
    </row>
    <row r="1338" spans="1:6" s="14" customFormat="1" x14ac:dyDescent="0.2">
      <c r="A1338" s="49"/>
      <c r="B1338" s="10">
        <v>5511</v>
      </c>
      <c r="C1338" s="80" t="s">
        <v>176</v>
      </c>
      <c r="D1338" s="142">
        <v>10335</v>
      </c>
      <c r="E1338" s="3"/>
    </row>
    <row r="1339" spans="1:6" s="14" customFormat="1" x14ac:dyDescent="0.2">
      <c r="A1339" s="49" t="s">
        <v>613</v>
      </c>
      <c r="B1339" s="15" t="s">
        <v>322</v>
      </c>
      <c r="C1339" s="106"/>
      <c r="D1339" s="141">
        <f>SUM(D1340)</f>
        <v>13854</v>
      </c>
      <c r="E1339" s="27" t="s">
        <v>202</v>
      </c>
      <c r="F1339" s="43"/>
    </row>
    <row r="1340" spans="1:6" s="14" customFormat="1" x14ac:dyDescent="0.2">
      <c r="A1340" s="49"/>
      <c r="B1340" s="36">
        <v>55</v>
      </c>
      <c r="C1340" s="82" t="s">
        <v>19</v>
      </c>
      <c r="D1340" s="141">
        <f>SUM(D1341)</f>
        <v>13854</v>
      </c>
      <c r="E1340" s="3"/>
    </row>
    <row r="1341" spans="1:6" s="14" customFormat="1" x14ac:dyDescent="0.2">
      <c r="A1341" s="49"/>
      <c r="B1341" s="34">
        <v>5526</v>
      </c>
      <c r="C1341" s="83" t="s">
        <v>7</v>
      </c>
      <c r="D1341" s="142">
        <v>13854</v>
      </c>
      <c r="E1341" s="3"/>
    </row>
    <row r="1342" spans="1:6" s="14" customFormat="1" x14ac:dyDescent="0.2">
      <c r="A1342" s="49" t="s">
        <v>608</v>
      </c>
      <c r="B1342" s="19" t="s">
        <v>137</v>
      </c>
      <c r="C1342" s="106"/>
      <c r="D1342" s="143">
        <f>SUM(D1343+D1345)</f>
        <v>152254</v>
      </c>
      <c r="E1342" s="27" t="s">
        <v>202</v>
      </c>
    </row>
    <row r="1343" spans="1:6" s="14" customFormat="1" x14ac:dyDescent="0.2">
      <c r="A1343" s="49"/>
      <c r="B1343" s="35">
        <v>413</v>
      </c>
      <c r="C1343" s="103" t="s">
        <v>98</v>
      </c>
      <c r="D1343" s="139">
        <f>SUM(D1344)</f>
        <v>149173</v>
      </c>
      <c r="E1343" s="3"/>
    </row>
    <row r="1344" spans="1:6" x14ac:dyDescent="0.2">
      <c r="A1344" s="51"/>
      <c r="B1344" s="33">
        <v>4131</v>
      </c>
      <c r="C1344" s="101" t="s">
        <v>195</v>
      </c>
      <c r="D1344" s="140">
        <v>149173</v>
      </c>
    </row>
    <row r="1345" spans="1:5" s="14" customFormat="1" x14ac:dyDescent="0.2">
      <c r="A1345" s="49"/>
      <c r="B1345" s="15">
        <v>50</v>
      </c>
      <c r="C1345" s="81" t="s">
        <v>18</v>
      </c>
      <c r="D1345" s="130">
        <f>SUM(D1346+D1348)</f>
        <v>3081</v>
      </c>
      <c r="E1345" s="3"/>
    </row>
    <row r="1346" spans="1:5" s="14" customFormat="1" x14ac:dyDescent="0.2">
      <c r="A1346" s="49"/>
      <c r="B1346" s="10">
        <v>500</v>
      </c>
      <c r="C1346" s="80" t="s">
        <v>174</v>
      </c>
      <c r="D1346" s="129">
        <f>SUM(D1347:D1347)</f>
        <v>2303</v>
      </c>
      <c r="E1346" s="3"/>
    </row>
    <row r="1347" spans="1:5" s="14" customFormat="1" x14ac:dyDescent="0.2">
      <c r="A1347" s="49"/>
      <c r="B1347" s="10">
        <v>5001</v>
      </c>
      <c r="C1347" s="80" t="s">
        <v>180</v>
      </c>
      <c r="D1347" s="129">
        <v>2303</v>
      </c>
      <c r="E1347" s="3"/>
    </row>
    <row r="1348" spans="1:5" s="14" customFormat="1" x14ac:dyDescent="0.2">
      <c r="A1348" s="49"/>
      <c r="B1348" s="10">
        <v>506</v>
      </c>
      <c r="C1348" s="80" t="s">
        <v>175</v>
      </c>
      <c r="D1348" s="129">
        <v>778</v>
      </c>
      <c r="E1348" s="3"/>
    </row>
    <row r="1349" spans="1:5" s="14" customFormat="1" x14ac:dyDescent="0.2">
      <c r="A1349" s="49" t="s">
        <v>609</v>
      </c>
      <c r="B1349" s="15" t="s">
        <v>225</v>
      </c>
      <c r="C1349" s="106"/>
      <c r="D1349" s="130">
        <f>SUM(D1350)</f>
        <v>3024</v>
      </c>
      <c r="E1349" s="27" t="s">
        <v>202</v>
      </c>
    </row>
    <row r="1350" spans="1:5" s="14" customFormat="1" x14ac:dyDescent="0.2">
      <c r="A1350" s="49"/>
      <c r="B1350" s="36">
        <v>55</v>
      </c>
      <c r="C1350" s="82" t="s">
        <v>19</v>
      </c>
      <c r="D1350" s="141">
        <f>SUM(D1351)</f>
        <v>3024</v>
      </c>
      <c r="E1350" s="3"/>
    </row>
    <row r="1351" spans="1:5" s="14" customFormat="1" x14ac:dyDescent="0.2">
      <c r="A1351" s="49"/>
      <c r="B1351" s="34">
        <v>5513</v>
      </c>
      <c r="C1351" s="83" t="s">
        <v>23</v>
      </c>
      <c r="D1351" s="142">
        <v>3024</v>
      </c>
      <c r="E1351" s="3"/>
    </row>
    <row r="1352" spans="1:5" s="14" customFormat="1" x14ac:dyDescent="0.2">
      <c r="A1352" s="49" t="s">
        <v>610</v>
      </c>
      <c r="B1352" s="15" t="s">
        <v>547</v>
      </c>
      <c r="C1352" s="106"/>
      <c r="D1352" s="130">
        <f>SUM(D1353)</f>
        <v>4000</v>
      </c>
      <c r="E1352" s="3" t="s">
        <v>351</v>
      </c>
    </row>
    <row r="1353" spans="1:5" x14ac:dyDescent="0.2">
      <c r="A1353" s="49"/>
      <c r="B1353" s="35">
        <v>413</v>
      </c>
      <c r="C1353" s="103" t="s">
        <v>98</v>
      </c>
      <c r="D1353" s="141">
        <f>SUM(D1354)</f>
        <v>4000</v>
      </c>
    </row>
    <row r="1354" spans="1:5" ht="13.5" thickBot="1" x14ac:dyDescent="0.25">
      <c r="A1354" s="73"/>
      <c r="B1354" s="163">
        <v>4138</v>
      </c>
      <c r="C1354" s="111" t="s">
        <v>69</v>
      </c>
      <c r="D1354" s="152">
        <v>4000</v>
      </c>
    </row>
  </sheetData>
  <sortState ref="C340:D344">
    <sortCondition ref="C339"/>
  </sortState>
  <mergeCells count="1">
    <mergeCell ref="B216:C216"/>
  </mergeCells>
  <conditionalFormatting sqref="D150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Alaeelarved (valitsus 28.03.18)</vt:lpstr>
    </vt:vector>
  </TitlesOfParts>
  <Company>Märjamaa alevivalitsus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Kasutaja20</cp:lastModifiedBy>
  <cp:lastPrinted>2018-03-29T07:47:52Z</cp:lastPrinted>
  <dcterms:created xsi:type="dcterms:W3CDTF">2003-08-12T14:50:03Z</dcterms:created>
  <dcterms:modified xsi:type="dcterms:W3CDTF">2018-04-04T13:21:58Z</dcterms:modified>
</cp:coreProperties>
</file>