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KASUTAJA\Desktop\ISTUNGID\VOLIKOGU aprill 2021\"/>
    </mc:Choice>
  </mc:AlternateContent>
  <xr:revisionPtr revIDLastSave="0" documentId="13_ncr:1_{9670AC4A-35C0-4919-9B10-08691C6E86A7}" xr6:coauthVersionLast="46" xr6:coauthVersionMax="46" xr10:uidLastSave="{00000000-0000-0000-0000-000000000000}"/>
  <bookViews>
    <workbookView xWindow="-120" yWindow="-120" windowWidth="29040" windowHeight="15840" xr2:uid="{00000000-000D-0000-FFFF-FFFF00000000}"/>
  </bookViews>
  <sheets>
    <sheet name="Leh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35" i="1"/>
  <c r="I24" i="1"/>
  <c r="J6" i="1" l="1"/>
  <c r="J28" i="1" l="1"/>
  <c r="K14" i="1"/>
  <c r="K6" i="1" s="1"/>
  <c r="K39" i="1"/>
  <c r="K38" i="1" s="1"/>
  <c r="J39" i="1"/>
  <c r="J38" i="1" s="1"/>
  <c r="J17" i="1"/>
  <c r="K28" i="1"/>
  <c r="J49" i="1" l="1"/>
  <c r="E6" i="1"/>
  <c r="I15" i="1" l="1"/>
  <c r="I40" i="1"/>
  <c r="I41" i="1"/>
  <c r="I42" i="1"/>
  <c r="I44" i="1"/>
  <c r="I45" i="1"/>
  <c r="I46" i="1"/>
  <c r="I47" i="1"/>
  <c r="I48" i="1"/>
  <c r="H38" i="1"/>
  <c r="G38" i="1"/>
  <c r="H28" i="1"/>
  <c r="G28" i="1"/>
  <c r="I22" i="1"/>
  <c r="I23" i="1"/>
  <c r="K23" i="1" s="1"/>
  <c r="K17" i="1" s="1"/>
  <c r="K49" i="1" s="1"/>
  <c r="J50" i="1" s="1"/>
  <c r="I25" i="1"/>
  <c r="I26" i="1"/>
  <c r="I27" i="1"/>
  <c r="D17" i="1"/>
  <c r="E17" i="1"/>
  <c r="F17" i="1"/>
  <c r="G17" i="1"/>
  <c r="H17" i="1"/>
  <c r="C6" i="1"/>
  <c r="D6" i="1"/>
  <c r="F6" i="1"/>
  <c r="G6" i="1"/>
  <c r="H6" i="1"/>
  <c r="D38" i="1"/>
  <c r="C38" i="1"/>
  <c r="D28" i="1"/>
  <c r="C28" i="1"/>
  <c r="C17" i="1"/>
  <c r="I39" i="1"/>
  <c r="I30" i="1"/>
  <c r="I31" i="1"/>
  <c r="I32" i="1"/>
  <c r="I33" i="1"/>
  <c r="I34" i="1"/>
  <c r="I36" i="1"/>
  <c r="I37" i="1"/>
  <c r="I29" i="1"/>
  <c r="I18" i="1"/>
  <c r="I19" i="1"/>
  <c r="I20" i="1"/>
  <c r="I21" i="1"/>
  <c r="I7" i="1"/>
  <c r="I8" i="1"/>
  <c r="I9" i="1"/>
  <c r="I10" i="1"/>
  <c r="I11" i="1"/>
  <c r="I12" i="1"/>
  <c r="I13" i="1"/>
  <c r="I14" i="1"/>
  <c r="I16" i="1"/>
  <c r="E49" i="1" l="1"/>
  <c r="G49" i="1"/>
  <c r="D49" i="1"/>
  <c r="I38" i="1"/>
  <c r="C49" i="1"/>
  <c r="F49" i="1"/>
  <c r="I28" i="1"/>
  <c r="H49" i="1"/>
  <c r="I17" i="1"/>
  <c r="I6" i="1"/>
  <c r="I49" i="1" l="1"/>
  <c r="E50" i="1"/>
  <c r="C50" i="1"/>
  <c r="G50" i="1"/>
  <c r="I5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Kirsti</author>
  </authors>
  <commentList>
    <comment ref="B9" authorId="0" shapeId="0" xr:uid="{00000000-0006-0000-0000-000001000000}">
      <text>
        <r>
          <rPr>
            <sz val="9"/>
            <color indexed="81"/>
            <rFont val="Segoe UI"/>
            <family val="2"/>
            <charset val="186"/>
          </rPr>
          <t xml:space="preserve">
lisatööd:
* vihmaveerennid
* krohviparandused
* korstnate remont. 
Töid saab teostada ilma MK litsentsita firma</t>
        </r>
      </text>
    </comment>
    <comment ref="J9" authorId="0" shapeId="0" xr:uid="{00000000-0006-0000-0000-000002000000}">
      <text>
        <r>
          <rPr>
            <sz val="9"/>
            <color indexed="81"/>
            <rFont val="Segoe UI"/>
            <charset val="1"/>
          </rPr>
          <t>teostatud</t>
        </r>
      </text>
    </comment>
    <comment ref="J11" authorId="0" shapeId="0" xr:uid="{00000000-0006-0000-0000-000003000000}">
      <text>
        <r>
          <rPr>
            <sz val="9"/>
            <color indexed="81"/>
            <rFont val="Segoe UI"/>
            <charset val="1"/>
          </rPr>
          <t>teostatud</t>
        </r>
      </text>
    </comment>
    <comment ref="J12" authorId="0" shapeId="0" xr:uid="{00000000-0006-0000-0000-000004000000}">
      <text>
        <r>
          <rPr>
            <sz val="9"/>
            <color indexed="81"/>
            <rFont val="Segoe UI"/>
            <charset val="1"/>
          </rPr>
          <t>teostatud</t>
        </r>
      </text>
    </comment>
    <comment ref="J13" authorId="0" shapeId="0" xr:uid="{00000000-0006-0000-0000-000005000000}">
      <text>
        <r>
          <rPr>
            <sz val="9"/>
            <color indexed="81"/>
            <rFont val="Segoe UI"/>
            <charset val="1"/>
          </rPr>
          <t>teostatud</t>
        </r>
      </text>
    </comment>
    <comment ref="K14" authorId="0" shapeId="0" xr:uid="{00000000-0006-0000-0000-000006000000}">
      <text>
        <r>
          <rPr>
            <sz val="9"/>
            <color indexed="81"/>
            <rFont val="Segoe UI"/>
            <charset val="1"/>
          </rPr>
          <t>tegemata, summa viidi 2021.a eelarvesse üle</t>
        </r>
      </text>
    </comment>
    <comment ref="J15" authorId="0" shapeId="0" xr:uid="{00000000-0006-0000-0000-000007000000}">
      <text>
        <r>
          <rPr>
            <sz val="9"/>
            <color indexed="81"/>
            <rFont val="Segoe UI"/>
            <charset val="1"/>
          </rPr>
          <t>teostatud</t>
        </r>
      </text>
    </comment>
    <comment ref="B16" authorId="0" shapeId="0" xr:uid="{00000000-0006-0000-0000-000008000000}">
      <text>
        <r>
          <rPr>
            <b/>
            <sz val="9"/>
            <color indexed="81"/>
            <rFont val="Segoe UI"/>
            <family val="2"/>
            <charset val="186"/>
          </rPr>
          <t xml:space="preserve">
AKNAKODA OÜ hinnapakkumine sisaldab:
</t>
        </r>
        <r>
          <rPr>
            <sz val="9"/>
            <color indexed="81"/>
            <rFont val="Segoe UI"/>
            <family val="2"/>
            <charset val="186"/>
          </rPr>
          <t>akende paigaldus, veeplekk, välimine plekiring, laminaat aknalaud, aknalaua paigaldus, siseviimistlus, vanade akende ultiliseerimine, transport.</t>
        </r>
        <r>
          <rPr>
            <b/>
            <sz val="9"/>
            <color indexed="81"/>
            <rFont val="Segoe UI"/>
            <family val="2"/>
            <charset val="186"/>
          </rPr>
          <t xml:space="preserve">
</t>
        </r>
        <r>
          <rPr>
            <sz val="9"/>
            <color indexed="81"/>
            <rFont val="Segoe UI"/>
            <family val="2"/>
            <charset val="186"/>
          </rPr>
          <t xml:space="preserve">PVC-aknad
* Ettekirjutus hoovipoolsete akende kohta, kokku 21 akent - min.summa ca 16 800.
 * hinnapakkumine võetud 83-le aknale ~55 000.- , mis sisaldab ka eelmise punkti 21 akent </t>
        </r>
      </text>
    </comment>
    <comment ref="K16" authorId="0" shapeId="0" xr:uid="{00000000-0006-0000-0000-000009000000}">
      <text>
        <r>
          <rPr>
            <sz val="9"/>
            <color indexed="81"/>
            <rFont val="Segoe UI"/>
            <charset val="1"/>
          </rPr>
          <t xml:space="preserve">
summa viidi 2021. a eelarvesse üle</t>
        </r>
      </text>
    </comment>
    <comment ref="J19" authorId="0" shapeId="0" xr:uid="{00000000-0006-0000-0000-00000A000000}">
      <text>
        <r>
          <rPr>
            <sz val="9"/>
            <color indexed="81"/>
            <rFont val="Segoe UI"/>
            <charset val="1"/>
          </rPr>
          <t>teostatudd</t>
        </r>
      </text>
    </comment>
    <comment ref="J20" authorId="0" shapeId="0" xr:uid="{00000000-0006-0000-0000-00000B000000}">
      <text>
        <r>
          <rPr>
            <sz val="9"/>
            <color indexed="81"/>
            <rFont val="Segoe UI"/>
            <family val="2"/>
            <charset val="186"/>
          </rPr>
          <t>teostatud</t>
        </r>
      </text>
    </comment>
    <comment ref="K21" authorId="0" shapeId="0" xr:uid="{00000000-0006-0000-0000-00000C000000}">
      <text>
        <r>
          <rPr>
            <sz val="9"/>
            <color indexed="81"/>
            <rFont val="Segoe UI"/>
            <family val="2"/>
            <charset val="186"/>
          </rPr>
          <t>summa viidi 2021. a. eelarvesse üle, veebruaris lõpetati  tööd</t>
        </r>
      </text>
    </comment>
    <comment ref="J22" authorId="0" shapeId="0" xr:uid="{00000000-0006-0000-0000-00000D000000}">
      <text>
        <r>
          <rPr>
            <sz val="9"/>
            <color indexed="81"/>
            <rFont val="Segoe UI"/>
            <family val="2"/>
            <charset val="186"/>
          </rPr>
          <t>teostatud</t>
        </r>
      </text>
    </comment>
    <comment ref="K23" authorId="0" shapeId="0" xr:uid="{00000000-0006-0000-0000-00000E000000}">
      <text>
        <r>
          <rPr>
            <b/>
            <sz val="9"/>
            <color indexed="81"/>
            <rFont val="Segoe UI"/>
            <family val="2"/>
            <charset val="186"/>
          </rPr>
          <t>Kirsti:</t>
        </r>
        <r>
          <rPr>
            <sz val="9"/>
            <color indexed="81"/>
            <rFont val="Segoe UI"/>
            <family val="2"/>
            <charset val="186"/>
          </rPr>
          <t xml:space="preserve">
summa viidi 2021.a eelarvesse üle
</t>
        </r>
      </text>
    </comment>
    <comment ref="J24" authorId="0" shapeId="0" xr:uid="{00000000-0006-0000-0000-00000F000000}">
      <text>
        <r>
          <rPr>
            <sz val="9"/>
            <color indexed="81"/>
            <rFont val="Segoe UI"/>
            <family val="2"/>
            <charset val="186"/>
          </rPr>
          <t>teostatud</t>
        </r>
      </text>
    </comment>
    <comment ref="J25" authorId="0" shapeId="0" xr:uid="{00000000-0006-0000-0000-000010000000}">
      <text>
        <r>
          <rPr>
            <sz val="9"/>
            <color indexed="81"/>
            <rFont val="Segoe UI"/>
            <family val="2"/>
            <charset val="186"/>
          </rPr>
          <t>teostatud</t>
        </r>
      </text>
    </comment>
    <comment ref="J26" authorId="0" shapeId="0" xr:uid="{00000000-0006-0000-0000-000011000000}">
      <text>
        <r>
          <rPr>
            <sz val="9"/>
            <color indexed="81"/>
            <rFont val="Segoe UI"/>
            <family val="2"/>
            <charset val="186"/>
          </rPr>
          <t>teostatud</t>
        </r>
      </text>
    </comment>
    <comment ref="J27" authorId="0" shapeId="0" xr:uid="{00000000-0006-0000-0000-000012000000}">
      <text>
        <r>
          <rPr>
            <sz val="9"/>
            <color indexed="81"/>
            <rFont val="Segoe UI"/>
            <family val="2"/>
            <charset val="186"/>
          </rPr>
          <t>teostatud</t>
        </r>
      </text>
    </comment>
    <comment ref="J29" authorId="0" shapeId="0" xr:uid="{00000000-0006-0000-0000-000013000000}">
      <text>
        <r>
          <rPr>
            <sz val="9"/>
            <color indexed="81"/>
            <rFont val="Segoe UI"/>
            <family val="2"/>
            <charset val="186"/>
          </rPr>
          <t>teostatud</t>
        </r>
      </text>
    </comment>
    <comment ref="K32" authorId="0" shapeId="0" xr:uid="{00000000-0006-0000-0000-000014000000}">
      <text>
        <r>
          <rPr>
            <sz val="9"/>
            <color indexed="81"/>
            <rFont val="Segoe UI"/>
            <family val="2"/>
            <charset val="186"/>
          </rPr>
          <t>summa viidi 2021. a. eelarvesse üle</t>
        </r>
      </text>
    </comment>
    <comment ref="K33" authorId="0" shapeId="0" xr:uid="{00000000-0006-0000-0000-000015000000}">
      <text>
        <r>
          <rPr>
            <sz val="9"/>
            <color indexed="81"/>
            <rFont val="Segoe UI"/>
            <family val="2"/>
            <charset val="186"/>
          </rPr>
          <t>summa viidi 2021. a. eelarvesse üle</t>
        </r>
      </text>
    </comment>
    <comment ref="K34" authorId="0" shapeId="0" xr:uid="{00000000-0006-0000-0000-000016000000}">
      <text>
        <r>
          <rPr>
            <sz val="9"/>
            <color indexed="81"/>
            <rFont val="Segoe UI"/>
            <family val="2"/>
            <charset val="186"/>
          </rPr>
          <t>summa viidi 2021. a. eelarvesse üle</t>
        </r>
      </text>
    </comment>
    <comment ref="K35" authorId="0" shapeId="0" xr:uid="{00000000-0006-0000-0000-000017000000}">
      <text>
        <r>
          <rPr>
            <sz val="9"/>
            <color indexed="81"/>
            <rFont val="Segoe UI"/>
            <family val="2"/>
            <charset val="186"/>
          </rPr>
          <t>summa viidi 2021. a. eelarvesse üle</t>
        </r>
      </text>
    </comment>
    <comment ref="K37" authorId="0" shapeId="0" xr:uid="{00000000-0006-0000-0000-000018000000}">
      <text>
        <r>
          <rPr>
            <sz val="9"/>
            <color indexed="81"/>
            <rFont val="Segoe UI"/>
            <family val="2"/>
            <charset val="186"/>
          </rPr>
          <t>summa viidi 2021. a. eelarvesse üle</t>
        </r>
      </text>
    </comment>
    <comment ref="J39" authorId="0" shapeId="0" xr:uid="{00000000-0006-0000-0000-000019000000}">
      <text>
        <r>
          <rPr>
            <sz val="9"/>
            <color indexed="81"/>
            <rFont val="Segoe UI"/>
            <family val="2"/>
            <charset val="186"/>
          </rPr>
          <t>teostatud
V-Vigala 8 400.-
K-Vigala 15 146.-</t>
        </r>
      </text>
    </comment>
    <comment ref="K40" authorId="0" shapeId="0" xr:uid="{00000000-0006-0000-0000-00001A000000}">
      <text>
        <r>
          <rPr>
            <sz val="9"/>
            <color indexed="81"/>
            <rFont val="Segoe UI"/>
            <family val="2"/>
            <charset val="186"/>
          </rPr>
          <t>summa viidi 2021. a. eelarvesse üle</t>
        </r>
      </text>
    </comment>
    <comment ref="K41" authorId="0" shapeId="0" xr:uid="{00000000-0006-0000-0000-00001B000000}">
      <text>
        <r>
          <rPr>
            <sz val="9"/>
            <color indexed="81"/>
            <rFont val="Segoe UI"/>
            <family val="2"/>
            <charset val="186"/>
          </rPr>
          <t>summa viidi 2021. a. eelarvesse üle</t>
        </r>
      </text>
    </comment>
    <comment ref="K42" authorId="0" shapeId="0" xr:uid="{00000000-0006-0000-0000-00001C000000}">
      <text>
        <r>
          <rPr>
            <sz val="9"/>
            <color indexed="81"/>
            <rFont val="Segoe UI"/>
            <family val="2"/>
            <charset val="186"/>
          </rPr>
          <t>summa viidi 2021. a. eelarvesse üle</t>
        </r>
      </text>
    </comment>
    <comment ref="J43" authorId="0" shapeId="0" xr:uid="{00000000-0006-0000-0000-00001D000000}">
      <text>
        <r>
          <rPr>
            <sz val="9"/>
            <color indexed="81"/>
            <rFont val="Segoe UI"/>
            <family val="2"/>
            <charset val="186"/>
          </rPr>
          <t>teostatud</t>
        </r>
      </text>
    </comment>
    <comment ref="K43" authorId="0" shapeId="0" xr:uid="{00000000-0006-0000-0000-00001E000000}">
      <text>
        <r>
          <rPr>
            <sz val="9"/>
            <color indexed="81"/>
            <rFont val="Segoe UI"/>
            <family val="2"/>
            <charset val="186"/>
          </rPr>
          <t>summa viidi 2021. a. eelarvesse üle</t>
        </r>
      </text>
    </comment>
    <comment ref="K44" authorId="0" shapeId="0" xr:uid="{00000000-0006-0000-0000-00001F000000}">
      <text>
        <r>
          <rPr>
            <sz val="9"/>
            <color indexed="81"/>
            <rFont val="Segoe UI"/>
            <family val="2"/>
            <charset val="186"/>
          </rPr>
          <t>summa viidi 2021. a. eelarvesse üle</t>
        </r>
      </text>
    </comment>
    <comment ref="J45" authorId="0" shapeId="0" xr:uid="{00000000-0006-0000-0000-000020000000}">
      <text>
        <r>
          <rPr>
            <sz val="9"/>
            <color indexed="81"/>
            <rFont val="Segoe UI"/>
            <family val="2"/>
            <charset val="186"/>
          </rPr>
          <t>teostatud</t>
        </r>
      </text>
    </comment>
    <comment ref="K46" authorId="0" shapeId="0" xr:uid="{00000000-0006-0000-0000-000021000000}">
      <text>
        <r>
          <rPr>
            <sz val="9"/>
            <color indexed="81"/>
            <rFont val="Segoe UI"/>
            <family val="2"/>
            <charset val="186"/>
          </rPr>
          <t>summa viidi 2021. a. eelarvesse üle</t>
        </r>
      </text>
    </comment>
    <comment ref="K47" authorId="0" shapeId="0" xr:uid="{00000000-0006-0000-0000-000022000000}">
      <text>
        <r>
          <rPr>
            <sz val="9"/>
            <color indexed="81"/>
            <rFont val="Segoe UI"/>
            <family val="2"/>
            <charset val="186"/>
          </rPr>
          <t>summa viidi 2021. a. eelarvesse üle</t>
        </r>
      </text>
    </comment>
    <comment ref="K48" authorId="0" shapeId="0" xr:uid="{00000000-0006-0000-0000-000023000000}">
      <text>
        <r>
          <rPr>
            <sz val="9"/>
            <color indexed="81"/>
            <rFont val="Segoe UI"/>
            <family val="2"/>
            <charset val="186"/>
          </rPr>
          <t>summa viidi 2021. a. eelarvesse üle</t>
        </r>
      </text>
    </comment>
  </commentList>
</comments>
</file>

<file path=xl/sharedStrings.xml><?xml version="1.0" encoding="utf-8"?>
<sst xmlns="http://schemas.openxmlformats.org/spreadsheetml/2006/main" count="86" uniqueCount="80">
  <si>
    <t>Objekt</t>
  </si>
  <si>
    <t>Selgitus</t>
  </si>
  <si>
    <t>Spordihoone ehitus</t>
  </si>
  <si>
    <t>Valgu Põhikool</t>
  </si>
  <si>
    <t>Märjamaa ujula</t>
  </si>
  <si>
    <t>MAJANDUS JA AVALIK TEENUS</t>
  </si>
  <si>
    <t>Teed ja tänavad</t>
  </si>
  <si>
    <t>VIGALA OSAVALLA INVESTEERINGUD</t>
  </si>
  <si>
    <t>Rekonstrueerimine</t>
  </si>
  <si>
    <t xml:space="preserve">Vana-Vigala rahvamaja </t>
  </si>
  <si>
    <t>Vana-Vigala Põhikool</t>
  </si>
  <si>
    <t>Vigala osavalla teede investeeringud</t>
  </si>
  <si>
    <t>Vana-Vigala - Jaama kergtee</t>
  </si>
  <si>
    <t>Ehitus</t>
  </si>
  <si>
    <t xml:space="preserve">Haridusasutuste hoonete energiatõhususe parendamine </t>
  </si>
  <si>
    <t>Vigala Hooldekodu</t>
  </si>
  <si>
    <t>Vana-Vigala mõisapark</t>
  </si>
  <si>
    <t xml:space="preserve">Valla osalus </t>
  </si>
  <si>
    <t>Sihtfinant-seerimine</t>
  </si>
  <si>
    <t xml:space="preserve">Kasti-Orgita lasteaed </t>
  </si>
  <si>
    <t>Märjamaa gümnaasium</t>
  </si>
  <si>
    <t>KULTUUR, SPORT JA VABA AEG</t>
  </si>
  <si>
    <t>SA Märjamaa Valla Spordikeskus</t>
  </si>
  <si>
    <t>Kaasav eelarve (sh osavald)</t>
  </si>
  <si>
    <t>Võitnud ettepaneku teostamine</t>
  </si>
  <si>
    <t>Tehnika 11 (vallamaja)</t>
  </si>
  <si>
    <t>ATS süsteemi paigaldus</t>
  </si>
  <si>
    <t>Puurkaev, reoveepuhasti ja energiasääst</t>
  </si>
  <si>
    <t>Mõisapargi rekonstureerimine (taotlus planeeritud esitada KIKi)</t>
  </si>
  <si>
    <t>KÕIK VALDKONNAD KOKKU:</t>
  </si>
  <si>
    <t xml:space="preserve">Valla osalus + Sihtfinantseerimine: </t>
  </si>
  <si>
    <t>KOKKU</t>
  </si>
  <si>
    <t>INVESTEERINGUTE  KAVA 2020. A ÜLEVAADE</t>
  </si>
  <si>
    <t>15.10.2019 määrusega nr 79 kinnitatud investeeringute kava</t>
  </si>
  <si>
    <t xml:space="preserve">Orgita hoone sademevete äravoolusüsteemi projekteerimine ja ehitamine </t>
  </si>
  <si>
    <t xml:space="preserve">Sipa-Laukna Lasteaed </t>
  </si>
  <si>
    <t xml:space="preserve">Sipa hoone sademevete äravoolusüsteemi rekonstrueerimine </t>
  </si>
  <si>
    <t>Sipa hoone idatiiva katuse remont koos lisatöödega</t>
  </si>
  <si>
    <t>Varbola Lasteaed- Algkool</t>
  </si>
  <si>
    <t>Hoone rekonstrueerimine</t>
  </si>
  <si>
    <t>võimla põranda lihvimine, kruntimine ja uue joonestiku maha märkimine</t>
  </si>
  <si>
    <t xml:space="preserve">Valgustus ja ripplagi kooliruumidesse kooliruumidesse) </t>
  </si>
  <si>
    <t>niiduki ost</t>
  </si>
  <si>
    <t>Märjamaa Gümnaasiumi algklasside majaosa akende vahetamine (83tk)</t>
  </si>
  <si>
    <t>Varbola Rahvamaja</t>
  </si>
  <si>
    <t xml:space="preserve">Varbola noortekeskuse ja rahvamaja rek. </t>
  </si>
  <si>
    <t xml:space="preserve">Spordihoone parkla projekteerimine ja ehitamine sh  spordihoone ja parkla sademevete äravoolusüsteemi projekteerimine ja ehitamine </t>
  </si>
  <si>
    <t>Mini-multiväljak</t>
  </si>
  <si>
    <t>Märjamaa Gümanaasiumi territooriumile mini-multiväljaku rajamine  (Leader projekt + 2018. a kaasava eelarve jääk)</t>
  </si>
  <si>
    <t>keskküttesüsteemi rek.</t>
  </si>
  <si>
    <t>WC-de rekonstueerimine</t>
  </si>
  <si>
    <t xml:space="preserve">Märjamaa-Orgita kergliiklustee </t>
  </si>
  <si>
    <t>Jäätmejaam</t>
  </si>
  <si>
    <t>Orgita külla Märjamaa uue jäätmejaama eelprojekti koostamine</t>
  </si>
  <si>
    <t>Vana-Vigala lasteaed</t>
  </si>
  <si>
    <t>el.kilbi, valgustuse ja kaabelduse rek.</t>
  </si>
  <si>
    <t>HARIDUS, HUVITEGEVUS JA NOORSOOTÖÖ</t>
  </si>
  <si>
    <t>staadioni rek. projekteerimine</t>
  </si>
  <si>
    <t>Järta tervisekeskus</t>
  </si>
  <si>
    <t>väliinventaari soetamine (Leader projekt)</t>
  </si>
  <si>
    <t>2020-2024</t>
  </si>
  <si>
    <t>Hajaasustuse programm 2019 jääk (sh osavald)</t>
  </si>
  <si>
    <t>2020 a. investeeringute teostamine</t>
  </si>
  <si>
    <t xml:space="preserve">Märjamaa vallavolikogu 20.03.2018 määruse nr 22 "Märjamaa valla arengukava ja eelarvestrateegia koostamise kord" § 5 lõike 4 alusel esitavad vallavalitsuses valdkonna eest vastutavad ametnikud ja vallas sõltuvad üksused vallavalitsustele iga aasta 1. aprilliks  ning volikogule aprillikuu korraliseks istungiks ülevaate arengukavas ettenähtud eesmärkide täitmisest ning arengukava ja eelarvestrateedia muutmise vajadusest. </t>
  </si>
  <si>
    <t>Hajaasustuse programm 2020 (sh osavald)</t>
  </si>
  <si>
    <t>täitmine seisuga 31.12.2020</t>
  </si>
  <si>
    <t>jääk seisuga 31.12.2020</t>
  </si>
  <si>
    <t>17.11.2020 määrusega nr 107 kinnitatud investeeringute kava</t>
  </si>
  <si>
    <t>muudatused eelarves</t>
  </si>
  <si>
    <t>Mahu suurenemine võrreldes 15.10.2019 kinnitatud investeeringute kavaga:</t>
  </si>
  <si>
    <t>Katuse rekonstrueerimine (vald + MATA toetus)</t>
  </si>
  <si>
    <t>keskküttesüsteemi rekonstrueerimine ( soojasõlme ehitus)</t>
  </si>
  <si>
    <t>välisseinte soojustamise omanikujärelvalve</t>
  </si>
  <si>
    <t>Teede investeeringud  - kruusakattega teede rekonstrueerimine, mustkatete ehitus (vald)</t>
  </si>
  <si>
    <t>Teede investeeringud  - kruusakattega teede rekonstrueerimine, mustkatete ehitus (Covid-19 eriolukorra investeeringu toetus)</t>
  </si>
  <si>
    <t>võimla fassaadi soojustamine ja akende ning uste vahetus, koolikoone saali põranda rek. (Covid-19 eriolukorra investeeringu toetus)</t>
  </si>
  <si>
    <t>välisseinte soojustamine (Covid-19 eriolukorra investeeringu toetus)</t>
  </si>
  <si>
    <t>Märjamaa Gümnaasiumi vana osa koridoride vee- ja kanalisatsiooni-torustike, põrandate, seinte, lagede,   valgustuse ja sisepeatrepi käsipuude rekonstrueerimine (vallaeelarve + Covid-19 eriolukorra investeeringu toetus)</t>
  </si>
  <si>
    <t>Kattega ja katteta teede remont (vald)</t>
  </si>
  <si>
    <t>Kattega ja katteta teede remont (Covid-19 eriolukorra investeeringu toetus)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</si>
</sst>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b/>
      <sz val="14"/>
      <color theme="1"/>
      <name val="Times New Roman"/>
      <family val="1"/>
      <charset val="186"/>
    </font>
    <font>
      <b/>
      <i/>
      <sz val="12"/>
      <color theme="1"/>
      <name val="Times New Roman"/>
      <family val="1"/>
      <charset val="186"/>
    </font>
    <font>
      <b/>
      <sz val="12"/>
      <color theme="1"/>
      <name val="Times New Roman"/>
      <family val="1"/>
      <charset val="186"/>
    </font>
    <font>
      <b/>
      <sz val="12"/>
      <name val="Times New Roman"/>
      <family val="1"/>
      <charset val="186"/>
    </font>
    <font>
      <sz val="12"/>
      <name val="Times New Roman"/>
      <family val="1"/>
      <charset val="186"/>
    </font>
    <font>
      <b/>
      <i/>
      <sz val="12"/>
      <name val="Times New Roman"/>
      <family val="1"/>
      <charset val="186"/>
    </font>
    <font>
      <sz val="9"/>
      <color indexed="81"/>
      <name val="Segoe UI"/>
      <family val="2"/>
      <charset val="186"/>
    </font>
    <font>
      <b/>
      <sz val="9"/>
      <color indexed="81"/>
      <name val="Segoe UI"/>
      <family val="2"/>
      <charset val="186"/>
    </font>
    <font>
      <b/>
      <sz val="11"/>
      <color theme="1"/>
      <name val="Calibri"/>
      <family val="2"/>
      <charset val="186"/>
      <scheme val="minor"/>
    </font>
    <font>
      <sz val="10"/>
      <color theme="1"/>
      <name val="Arial"/>
      <family val="2"/>
    </font>
    <font>
      <sz val="6"/>
      <color theme="1"/>
      <name val="Arial"/>
      <family val="2"/>
    </font>
    <font>
      <sz val="8"/>
      <color theme="1"/>
      <name val="Arial"/>
      <family val="2"/>
      <charset val="186"/>
    </font>
    <font>
      <i/>
      <sz val="6"/>
      <color theme="1"/>
      <name val="Arial"/>
      <family val="2"/>
    </font>
    <font>
      <sz val="6.5"/>
      <color theme="1"/>
      <name val="Arial"/>
      <family val="2"/>
    </font>
    <font>
      <sz val="6"/>
      <color theme="1"/>
      <name val="Arial"/>
      <family val="2"/>
      <charset val="186"/>
    </font>
    <font>
      <sz val="6"/>
      <color rgb="FFFF0000"/>
      <name val="Arial"/>
      <family val="2"/>
      <charset val="186"/>
    </font>
    <font>
      <b/>
      <sz val="8"/>
      <color theme="1"/>
      <name val="Arial"/>
      <family val="2"/>
      <charset val="186"/>
    </font>
    <font>
      <i/>
      <sz val="12"/>
      <color theme="1"/>
      <name val="Times New Roman"/>
      <family val="1"/>
      <charset val="186"/>
    </font>
    <font>
      <sz val="9"/>
      <color indexed="81"/>
      <name val="Segoe UI"/>
      <charset val="1"/>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4" tint="0.79998168889431442"/>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139">
    <xf numFmtId="0" fontId="0" fillId="0" borderId="0" xfId="0"/>
    <xf numFmtId="3" fontId="3" fillId="4" borderId="7" xfId="0" applyNumberFormat="1" applyFont="1" applyFill="1" applyBorder="1" applyAlignment="1">
      <alignment horizontal="center" vertical="top" wrapText="1"/>
    </xf>
    <xf numFmtId="0" fontId="3" fillId="4" borderId="3" xfId="0" applyFont="1" applyFill="1" applyBorder="1" applyAlignment="1">
      <alignment horizontal="center" vertical="top" wrapText="1"/>
    </xf>
    <xf numFmtId="3" fontId="5" fillId="3" borderId="12" xfId="0" applyNumberFormat="1" applyFont="1" applyFill="1" applyBorder="1" applyAlignment="1">
      <alignment horizontal="right" vertical="center" wrapText="1"/>
    </xf>
    <xf numFmtId="3" fontId="5" fillId="3" borderId="13" xfId="0" applyNumberFormat="1" applyFont="1" applyFill="1" applyBorder="1" applyAlignment="1">
      <alignment horizontal="right" vertical="center" wrapText="1"/>
    </xf>
    <xf numFmtId="3" fontId="5" fillId="5" borderId="12" xfId="0" applyNumberFormat="1" applyFont="1" applyFill="1" applyBorder="1" applyAlignment="1">
      <alignment horizontal="right" vertical="center" wrapText="1"/>
    </xf>
    <xf numFmtId="0" fontId="1" fillId="0" borderId="0" xfId="0" applyFont="1"/>
    <xf numFmtId="0" fontId="11" fillId="0" borderId="0" xfId="0" applyFont="1" applyFill="1"/>
    <xf numFmtId="0" fontId="12" fillId="0" borderId="0" xfId="0" applyFont="1"/>
    <xf numFmtId="0" fontId="12" fillId="0" borderId="0" xfId="0" applyFont="1" applyAlignment="1">
      <alignment vertical="top"/>
    </xf>
    <xf numFmtId="0" fontId="13" fillId="0" borderId="0" xfId="0" applyFont="1"/>
    <xf numFmtId="0" fontId="14" fillId="0" borderId="0" xfId="0" applyFont="1"/>
    <xf numFmtId="0" fontId="15" fillId="0" borderId="0" xfId="0" applyFont="1"/>
    <xf numFmtId="0" fontId="15" fillId="0" borderId="0" xfId="0" applyFont="1" applyBorder="1"/>
    <xf numFmtId="3" fontId="5" fillId="0" borderId="15" xfId="0" applyNumberFormat="1" applyFont="1" applyFill="1" applyBorder="1" applyAlignment="1">
      <alignment vertical="center" wrapText="1"/>
    </xf>
    <xf numFmtId="0" fontId="6" fillId="0" borderId="23" xfId="0" applyFont="1" applyFill="1" applyBorder="1" applyAlignment="1">
      <alignment horizontal="left" vertical="center" wrapText="1"/>
    </xf>
    <xf numFmtId="0" fontId="16" fillId="0" borderId="0" xfId="0" applyFont="1" applyFill="1"/>
    <xf numFmtId="0" fontId="17" fillId="0" borderId="0" xfId="0" applyFont="1" applyFill="1"/>
    <xf numFmtId="0" fontId="18" fillId="0" borderId="0" xfId="0" applyFont="1" applyFill="1"/>
    <xf numFmtId="3" fontId="5" fillId="3" borderId="24" xfId="0" applyNumberFormat="1" applyFont="1" applyFill="1" applyBorder="1" applyAlignment="1">
      <alignment horizontal="right" vertical="center" wrapText="1"/>
    </xf>
    <xf numFmtId="3" fontId="6" fillId="4" borderId="15" xfId="0" applyNumberFormat="1" applyFont="1" applyFill="1" applyBorder="1" applyAlignment="1">
      <alignment horizontal="right" vertical="center" wrapText="1"/>
    </xf>
    <xf numFmtId="3" fontId="6" fillId="4" borderId="2" xfId="0" applyNumberFormat="1" applyFont="1" applyFill="1" applyBorder="1" applyAlignment="1">
      <alignment horizontal="right" vertical="center" wrapText="1"/>
    </xf>
    <xf numFmtId="3" fontId="6" fillId="4" borderId="14" xfId="0" applyNumberFormat="1" applyFont="1" applyFill="1" applyBorder="1" applyAlignment="1">
      <alignment horizontal="right" vertical="center" wrapText="1"/>
    </xf>
    <xf numFmtId="3" fontId="6" fillId="4" borderId="4" xfId="0" applyNumberFormat="1" applyFont="1" applyFill="1" applyBorder="1" applyAlignment="1">
      <alignment horizontal="right" vertical="center" wrapText="1"/>
    </xf>
    <xf numFmtId="3" fontId="6" fillId="4" borderId="27" xfId="0" applyNumberFormat="1" applyFont="1" applyFill="1" applyBorder="1" applyAlignment="1">
      <alignment horizontal="right" vertical="center" wrapText="1"/>
    </xf>
    <xf numFmtId="3" fontId="6" fillId="4" borderId="6" xfId="0" applyNumberFormat="1" applyFont="1" applyFill="1" applyBorder="1" applyAlignment="1">
      <alignment horizontal="right" vertical="center" wrapText="1"/>
    </xf>
    <xf numFmtId="3" fontId="5" fillId="0"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6" fillId="4" borderId="28" xfId="0" applyNumberFormat="1" applyFont="1" applyFill="1" applyBorder="1" applyAlignment="1"/>
    <xf numFmtId="3" fontId="6" fillId="4" borderId="2" xfId="0" applyNumberFormat="1" applyFont="1" applyFill="1" applyBorder="1" applyAlignment="1">
      <alignment vertical="center" wrapText="1"/>
    </xf>
    <xf numFmtId="3" fontId="6" fillId="4" borderId="29" xfId="0" applyNumberFormat="1" applyFont="1" applyFill="1" applyBorder="1" applyAlignment="1"/>
    <xf numFmtId="3" fontId="6" fillId="4" borderId="15" xfId="0" applyNumberFormat="1" applyFont="1" applyFill="1" applyBorder="1" applyAlignment="1"/>
    <xf numFmtId="3" fontId="6" fillId="4" borderId="4" xfId="0" applyNumberFormat="1" applyFont="1" applyFill="1" applyBorder="1" applyAlignment="1">
      <alignment vertical="center" wrapText="1"/>
    </xf>
    <xf numFmtId="3" fontId="6" fillId="4" borderId="15" xfId="0" applyNumberFormat="1" applyFont="1" applyFill="1" applyBorder="1" applyAlignment="1">
      <alignment vertical="center" wrapText="1"/>
    </xf>
    <xf numFmtId="3" fontId="6" fillId="4" borderId="25" xfId="0" applyNumberFormat="1" applyFont="1" applyFill="1" applyBorder="1" applyAlignment="1">
      <alignment vertical="center" wrapText="1"/>
    </xf>
    <xf numFmtId="3" fontId="6" fillId="4" borderId="26" xfId="0" applyNumberFormat="1" applyFont="1" applyFill="1" applyBorder="1" applyAlignment="1">
      <alignment vertical="center" wrapText="1"/>
    </xf>
    <xf numFmtId="3" fontId="6" fillId="4" borderId="3" xfId="0" applyNumberFormat="1" applyFont="1" applyFill="1" applyBorder="1" applyAlignment="1">
      <alignment vertical="center" wrapText="1"/>
    </xf>
    <xf numFmtId="3" fontId="6" fillId="4" borderId="7" xfId="0" applyNumberFormat="1" applyFont="1" applyFill="1" applyBorder="1" applyAlignment="1">
      <alignment vertical="center" wrapText="1"/>
    </xf>
    <xf numFmtId="3" fontId="6" fillId="4" borderId="22" xfId="0" applyNumberFormat="1" applyFont="1" applyFill="1" applyBorder="1" applyAlignment="1">
      <alignment vertical="center" wrapText="1"/>
    </xf>
    <xf numFmtId="3" fontId="6" fillId="4" borderId="23" xfId="0" applyNumberFormat="1" applyFont="1" applyFill="1" applyBorder="1" applyAlignment="1">
      <alignment vertical="center" wrapText="1"/>
    </xf>
    <xf numFmtId="3" fontId="6" fillId="0" borderId="2" xfId="0" applyNumberFormat="1" applyFont="1" applyFill="1" applyBorder="1" applyAlignment="1">
      <alignment horizontal="left" vertical="center" wrapText="1"/>
    </xf>
    <xf numFmtId="3" fontId="6" fillId="4" borderId="8" xfId="0" applyNumberFormat="1" applyFont="1" applyFill="1" applyBorder="1" applyAlignment="1">
      <alignment horizontal="right" vertical="center" wrapText="1"/>
    </xf>
    <xf numFmtId="3" fontId="6" fillId="4" borderId="9" xfId="0" applyNumberFormat="1" applyFont="1" applyFill="1" applyBorder="1" applyAlignment="1">
      <alignment horizontal="right" vertical="center" wrapText="1"/>
    </xf>
    <xf numFmtId="3" fontId="6" fillId="4" borderId="8" xfId="0" applyNumberFormat="1" applyFont="1" applyFill="1" applyBorder="1" applyAlignment="1">
      <alignment vertical="center" wrapText="1"/>
    </xf>
    <xf numFmtId="3" fontId="6" fillId="4" borderId="22" xfId="0" applyNumberFormat="1" applyFont="1" applyFill="1" applyBorder="1" applyAlignment="1">
      <alignment horizontal="right" vertical="center" wrapText="1"/>
    </xf>
    <xf numFmtId="3" fontId="6" fillId="4" borderId="23" xfId="0" applyNumberFormat="1" applyFont="1" applyFill="1" applyBorder="1" applyAlignment="1">
      <alignment horizontal="right" vertical="center" wrapText="1"/>
    </xf>
    <xf numFmtId="3" fontId="6" fillId="4" borderId="16" xfId="0" applyNumberFormat="1" applyFont="1" applyFill="1" applyBorder="1" applyAlignment="1">
      <alignment horizontal="right" vertical="center" wrapText="1"/>
    </xf>
    <xf numFmtId="3" fontId="6" fillId="4" borderId="32" xfId="0" applyNumberFormat="1" applyFont="1" applyFill="1" applyBorder="1" applyAlignment="1">
      <alignment horizontal="right" vertical="center" wrapText="1"/>
    </xf>
    <xf numFmtId="3" fontId="6" fillId="7" borderId="15" xfId="0" applyNumberFormat="1" applyFont="1" applyFill="1" applyBorder="1" applyAlignment="1">
      <alignment horizontal="right" vertical="center" wrapText="1"/>
    </xf>
    <xf numFmtId="3" fontId="6" fillId="7" borderId="2" xfId="0" applyNumberFormat="1" applyFont="1" applyFill="1" applyBorder="1" applyAlignment="1">
      <alignment horizontal="right" vertical="center" wrapText="1"/>
    </xf>
    <xf numFmtId="3" fontId="6" fillId="7" borderId="4" xfId="0" applyNumberFormat="1" applyFont="1" applyFill="1" applyBorder="1" applyAlignment="1">
      <alignment horizontal="right" vertical="center" wrapText="1"/>
    </xf>
    <xf numFmtId="3" fontId="6" fillId="7" borderId="22" xfId="0" applyNumberFormat="1" applyFont="1" applyFill="1" applyBorder="1" applyAlignment="1">
      <alignment horizontal="right" vertical="center" wrapText="1"/>
    </xf>
    <xf numFmtId="3" fontId="6" fillId="7" borderId="32" xfId="0" applyNumberFormat="1" applyFont="1" applyFill="1" applyBorder="1" applyAlignment="1">
      <alignment horizontal="right" vertical="center" wrapText="1"/>
    </xf>
    <xf numFmtId="3" fontId="3" fillId="7" borderId="17" xfId="0" applyNumberFormat="1" applyFont="1" applyFill="1" applyBorder="1" applyAlignment="1">
      <alignment horizontal="center" vertical="top" wrapText="1"/>
    </xf>
    <xf numFmtId="0" fontId="3" fillId="7" borderId="5" xfId="0" applyFont="1" applyFill="1" applyBorder="1" applyAlignment="1">
      <alignment horizontal="center" vertical="top" wrapText="1"/>
    </xf>
    <xf numFmtId="3" fontId="6" fillId="7" borderId="8" xfId="0" applyNumberFormat="1" applyFont="1" applyFill="1" applyBorder="1" applyAlignment="1">
      <alignment horizontal="right" vertical="center" wrapText="1"/>
    </xf>
    <xf numFmtId="3" fontId="6" fillId="7" borderId="9" xfId="0" applyNumberFormat="1" applyFont="1" applyFill="1" applyBorder="1" applyAlignment="1">
      <alignment horizontal="right" vertical="center" wrapText="1"/>
    </xf>
    <xf numFmtId="3" fontId="6" fillId="7" borderId="14" xfId="0" applyNumberFormat="1" applyFont="1" applyFill="1" applyBorder="1" applyAlignment="1">
      <alignment horizontal="right" vertical="center" wrapText="1"/>
    </xf>
    <xf numFmtId="3" fontId="6" fillId="7" borderId="23" xfId="0" applyNumberFormat="1" applyFont="1" applyFill="1" applyBorder="1" applyAlignment="1">
      <alignment horizontal="right" vertical="center" wrapText="1"/>
    </xf>
    <xf numFmtId="3" fontId="6" fillId="7" borderId="15" xfId="0" applyNumberFormat="1" applyFont="1" applyFill="1" applyBorder="1" applyAlignment="1">
      <alignment vertical="center" wrapText="1"/>
    </xf>
    <xf numFmtId="3" fontId="6" fillId="7" borderId="2" xfId="0" applyNumberFormat="1" applyFont="1" applyFill="1" applyBorder="1" applyAlignment="1">
      <alignment vertical="center" wrapText="1"/>
    </xf>
    <xf numFmtId="3" fontId="6" fillId="7" borderId="22" xfId="0" applyNumberFormat="1" applyFont="1" applyFill="1" applyBorder="1" applyAlignment="1">
      <alignment vertical="center" wrapText="1"/>
    </xf>
    <xf numFmtId="3" fontId="6" fillId="7" borderId="23" xfId="0" applyNumberFormat="1" applyFont="1" applyFill="1" applyBorder="1" applyAlignment="1">
      <alignment vertical="center" wrapText="1"/>
    </xf>
    <xf numFmtId="0" fontId="3" fillId="6" borderId="30" xfId="0" applyFont="1" applyFill="1" applyBorder="1" applyAlignment="1">
      <alignment horizontal="center" vertical="top" wrapText="1"/>
    </xf>
    <xf numFmtId="3" fontId="5" fillId="3" borderId="31" xfId="0" applyNumberFormat="1" applyFont="1" applyFill="1" applyBorder="1" applyAlignment="1">
      <alignment horizontal="right" vertical="center" wrapText="1"/>
    </xf>
    <xf numFmtId="3" fontId="5" fillId="3" borderId="19" xfId="0" applyNumberFormat="1" applyFont="1" applyFill="1" applyBorder="1" applyAlignment="1">
      <alignment horizontal="right" vertical="center" wrapText="1"/>
    </xf>
    <xf numFmtId="3" fontId="6" fillId="6" borderId="29" xfId="0" applyNumberFormat="1" applyFont="1" applyFill="1" applyBorder="1" applyAlignment="1">
      <alignment horizontal="right" vertical="center" wrapText="1"/>
    </xf>
    <xf numFmtId="3" fontId="6" fillId="6" borderId="34" xfId="0" applyNumberFormat="1" applyFont="1" applyFill="1" applyBorder="1" applyAlignment="1">
      <alignment horizontal="right" vertical="center" wrapText="1"/>
    </xf>
    <xf numFmtId="3" fontId="6" fillId="6" borderId="27" xfId="0" applyNumberFormat="1" applyFont="1" applyFill="1" applyBorder="1" applyAlignment="1">
      <alignment vertical="center" wrapText="1"/>
    </xf>
    <xf numFmtId="3" fontId="6" fillId="6" borderId="35" xfId="0" applyNumberFormat="1" applyFont="1" applyFill="1" applyBorder="1" applyAlignment="1">
      <alignment horizontal="right" vertical="center" wrapText="1"/>
    </xf>
    <xf numFmtId="3" fontId="6" fillId="6" borderId="36" xfId="0" applyNumberFormat="1" applyFont="1" applyFill="1" applyBorder="1" applyAlignment="1">
      <alignment horizontal="right" vertical="center" wrapText="1"/>
    </xf>
    <xf numFmtId="3" fontId="5" fillId="5" borderId="24"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2" fillId="2" borderId="0" xfId="0" applyFont="1" applyFill="1" applyBorder="1" applyAlignment="1">
      <alignment horizontal="left" vertical="center"/>
    </xf>
    <xf numFmtId="0" fontId="5" fillId="0" borderId="15" xfId="0" applyFont="1" applyFill="1" applyBorder="1" applyAlignment="1">
      <alignment horizontal="left" vertical="center" wrapText="1"/>
    </xf>
    <xf numFmtId="3" fontId="1" fillId="0" borderId="15" xfId="0" applyNumberFormat="1" applyFont="1" applyFill="1" applyBorder="1" applyAlignment="1">
      <alignment vertical="center"/>
    </xf>
    <xf numFmtId="3" fontId="1" fillId="0" borderId="2" xfId="0" applyNumberFormat="1" applyFont="1" applyFill="1" applyBorder="1" applyAlignment="1">
      <alignment vertical="center"/>
    </xf>
    <xf numFmtId="0" fontId="1" fillId="0" borderId="0" xfId="0" applyFont="1" applyAlignment="1">
      <alignment vertical="center"/>
    </xf>
    <xf numFmtId="3" fontId="19" fillId="0" borderId="15" xfId="0" applyNumberFormat="1" applyFont="1" applyFill="1" applyBorder="1" applyAlignment="1">
      <alignment vertical="center"/>
    </xf>
    <xf numFmtId="3" fontId="19" fillId="0" borderId="2" xfId="0" applyNumberFormat="1" applyFont="1" applyFill="1" applyBorder="1" applyAlignment="1">
      <alignment vertical="center"/>
    </xf>
    <xf numFmtId="0" fontId="5" fillId="0" borderId="8" xfId="0" applyFont="1" applyFill="1" applyBorder="1" applyAlignment="1">
      <alignment horizontal="left" vertical="center" wrapText="1"/>
    </xf>
    <xf numFmtId="0" fontId="5" fillId="0" borderId="15" xfId="0" applyFont="1" applyFill="1" applyBorder="1" applyAlignment="1">
      <alignment vertical="center" wrapText="1"/>
    </xf>
    <xf numFmtId="0" fontId="5" fillId="0" borderId="22" xfId="0" applyFont="1" applyFill="1" applyBorder="1" applyAlignment="1">
      <alignment vertical="center" wrapText="1"/>
    </xf>
    <xf numFmtId="0" fontId="5" fillId="0" borderId="2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6" fillId="0" borderId="9" xfId="0" applyFont="1" applyFill="1" applyBorder="1" applyAlignment="1">
      <alignment horizontal="left" vertical="center" wrapText="1"/>
    </xf>
    <xf numFmtId="3" fontId="6" fillId="0" borderId="23" xfId="0" applyNumberFormat="1"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9" xfId="0" applyFont="1" applyFill="1" applyBorder="1" applyAlignment="1">
      <alignment vertical="center" wrapText="1"/>
    </xf>
    <xf numFmtId="0" fontId="1" fillId="0" borderId="0" xfId="0" applyFont="1" applyAlignment="1">
      <alignment horizontal="left" vertical="center" wrapText="1"/>
    </xf>
    <xf numFmtId="3" fontId="6" fillId="0" borderId="15" xfId="0" applyNumberFormat="1" applyFont="1" applyFill="1" applyBorder="1" applyAlignment="1">
      <alignment vertical="center"/>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3" fontId="4" fillId="5" borderId="19" xfId="0" applyNumberFormat="1" applyFont="1" applyFill="1" applyBorder="1" applyAlignment="1">
      <alignment horizontal="center" vertical="center"/>
    </xf>
    <xf numFmtId="3" fontId="4" fillId="5" borderId="21" xfId="0" applyNumberFormat="1" applyFont="1" applyFill="1" applyBorder="1" applyAlignment="1">
      <alignment horizontal="center" vertical="center"/>
    </xf>
    <xf numFmtId="3" fontId="5" fillId="0" borderId="15" xfId="0" applyNumberFormat="1" applyFont="1" applyFill="1" applyBorder="1" applyAlignment="1">
      <alignment horizontal="left" vertical="center" wrapText="1"/>
    </xf>
    <xf numFmtId="3" fontId="5" fillId="0" borderId="22" xfId="0" applyNumberFormat="1" applyFont="1" applyFill="1" applyBorder="1" applyAlignment="1">
      <alignment horizontal="left" vertical="center" wrapText="1"/>
    </xf>
    <xf numFmtId="0" fontId="7" fillId="0" borderId="15" xfId="0" applyFont="1" applyFill="1" applyBorder="1" applyAlignment="1">
      <alignment horizontal="left" vertical="center" wrapText="1"/>
    </xf>
    <xf numFmtId="3" fontId="5" fillId="3" borderId="17" xfId="0" applyNumberFormat="1" applyFont="1" applyFill="1" applyBorder="1" applyAlignment="1">
      <alignment horizontal="left" vertical="center"/>
    </xf>
    <xf numFmtId="3" fontId="5" fillId="3" borderId="30" xfId="0" applyNumberFormat="1" applyFont="1" applyFill="1" applyBorder="1" applyAlignment="1">
      <alignment horizontal="left" vertical="center"/>
    </xf>
    <xf numFmtId="0" fontId="5" fillId="0" borderId="15" xfId="0" applyFont="1" applyFill="1" applyBorder="1" applyAlignment="1">
      <alignment horizontal="left" vertical="center" wrapText="1"/>
    </xf>
    <xf numFmtId="3" fontId="4" fillId="5" borderId="17" xfId="0" applyNumberFormat="1" applyFont="1" applyFill="1" applyBorder="1" applyAlignment="1">
      <alignment horizontal="right" vertical="center" wrapText="1"/>
    </xf>
    <xf numFmtId="3" fontId="4" fillId="5" borderId="5" xfId="0" applyNumberFormat="1" applyFont="1" applyFill="1" applyBorder="1" applyAlignment="1">
      <alignment horizontal="right" vertical="center" wrapText="1"/>
    </xf>
    <xf numFmtId="3" fontId="4" fillId="5" borderId="18" xfId="0" applyNumberFormat="1" applyFont="1" applyFill="1" applyBorder="1" applyAlignment="1">
      <alignment horizontal="right" wrapText="1"/>
    </xf>
    <xf numFmtId="3" fontId="4" fillId="5" borderId="1" xfId="0" applyNumberFormat="1" applyFont="1" applyFill="1" applyBorder="1" applyAlignment="1">
      <alignment horizontal="right" wrapText="1"/>
    </xf>
    <xf numFmtId="3" fontId="4" fillId="5" borderId="12" xfId="0" applyNumberFormat="1" applyFont="1" applyFill="1" applyBorder="1" applyAlignment="1">
      <alignment horizontal="center"/>
    </xf>
    <xf numFmtId="3" fontId="4" fillId="5" borderId="13" xfId="0" applyNumberFormat="1" applyFont="1" applyFill="1" applyBorder="1" applyAlignment="1">
      <alignment horizontal="center"/>
    </xf>
    <xf numFmtId="3" fontId="5" fillId="3" borderId="17" xfId="0" applyNumberFormat="1" applyFont="1" applyFill="1" applyBorder="1" applyAlignment="1">
      <alignment horizontal="left" vertical="center" wrapText="1"/>
    </xf>
    <xf numFmtId="3" fontId="5" fillId="3" borderId="30" xfId="0" applyNumberFormat="1" applyFont="1" applyFill="1" applyBorder="1" applyAlignment="1">
      <alignment horizontal="left" vertical="center" wrapText="1"/>
    </xf>
    <xf numFmtId="3" fontId="5" fillId="0" borderId="8" xfId="0" applyNumberFormat="1" applyFont="1" applyFill="1" applyBorder="1" applyAlignment="1">
      <alignment horizontal="left" vertical="center" wrapText="1"/>
    </xf>
    <xf numFmtId="0" fontId="5" fillId="0" borderId="15" xfId="0" applyFont="1" applyFill="1" applyBorder="1" applyAlignment="1">
      <alignment horizontal="left" vertical="center" wrapText="1" shrinkToFit="1"/>
    </xf>
    <xf numFmtId="0" fontId="7" fillId="0" borderId="7"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0" fillId="3" borderId="19" xfId="0" applyFont="1" applyFill="1" applyBorder="1" applyAlignment="1">
      <alignment horizontal="right" wrapText="1"/>
    </xf>
    <xf numFmtId="0" fontId="10" fillId="3" borderId="20" xfId="0" applyFont="1" applyFill="1" applyBorder="1" applyAlignment="1">
      <alignment horizontal="right" wrapText="1"/>
    </xf>
    <xf numFmtId="0" fontId="10" fillId="3" borderId="21" xfId="0" applyFont="1" applyFill="1" applyBorder="1" applyAlignment="1">
      <alignment horizontal="right" wrapText="1"/>
    </xf>
    <xf numFmtId="1" fontId="3" fillId="4" borderId="19" xfId="0" applyNumberFormat="1" applyFont="1" applyFill="1" applyBorder="1" applyAlignment="1">
      <alignment horizontal="center" vertical="center" wrapText="1"/>
    </xf>
    <xf numFmtId="1" fontId="3" fillId="4" borderId="20" xfId="0" applyNumberFormat="1" applyFont="1" applyFill="1" applyBorder="1" applyAlignment="1">
      <alignment horizontal="center" vertical="center" wrapText="1"/>
    </xf>
    <xf numFmtId="1" fontId="3" fillId="4" borderId="21" xfId="0" applyNumberFormat="1" applyFont="1" applyFill="1" applyBorder="1" applyAlignment="1">
      <alignment horizontal="center" vertical="center" wrapText="1"/>
    </xf>
    <xf numFmtId="0" fontId="1" fillId="0" borderId="0" xfId="0" applyFont="1" applyAlignment="1">
      <alignment horizontal="right" vertical="top" wrapText="1"/>
    </xf>
    <xf numFmtId="0" fontId="2" fillId="2" borderId="0" xfId="0" applyFont="1" applyFill="1" applyBorder="1" applyAlignment="1">
      <alignment horizontal="left" vertical="center"/>
    </xf>
    <xf numFmtId="3" fontId="5" fillId="3" borderId="10" xfId="0" applyNumberFormat="1" applyFont="1" applyFill="1" applyBorder="1" applyAlignment="1">
      <alignment horizontal="left" vertical="center"/>
    </xf>
    <xf numFmtId="3" fontId="5" fillId="3" borderId="11" xfId="0" applyNumberFormat="1" applyFont="1" applyFill="1" applyBorder="1" applyAlignment="1">
      <alignment horizontal="left" vertical="center"/>
    </xf>
    <xf numFmtId="3" fontId="3" fillId="4" borderId="9"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1" fontId="3" fillId="4" borderId="14" xfId="0" applyNumberFormat="1" applyFont="1" applyFill="1" applyBorder="1" applyAlignment="1">
      <alignment horizontal="center" wrapText="1"/>
    </xf>
    <xf numFmtId="1" fontId="3" fillId="4" borderId="4" xfId="0" applyNumberFormat="1" applyFont="1" applyFill="1" applyBorder="1" applyAlignment="1">
      <alignment horizontal="center" wrapText="1"/>
    </xf>
    <xf numFmtId="1" fontId="3" fillId="6" borderId="19" xfId="0" applyNumberFormat="1" applyFont="1" applyFill="1" applyBorder="1" applyAlignment="1">
      <alignment horizontal="center" wrapText="1"/>
    </xf>
    <xf numFmtId="1" fontId="3" fillId="6" borderId="20" xfId="0" applyNumberFormat="1" applyFont="1" applyFill="1" applyBorder="1" applyAlignment="1">
      <alignment horizontal="center" wrapText="1"/>
    </xf>
    <xf numFmtId="3" fontId="3" fillId="4" borderId="8"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5" fillId="5" borderId="33" xfId="0" applyNumberFormat="1" applyFont="1" applyFill="1" applyBorder="1" applyAlignment="1">
      <alignment horizontal="center" vertical="center" wrapText="1"/>
    </xf>
    <xf numFmtId="3" fontId="5" fillId="5" borderId="34" xfId="0" applyNumberFormat="1" applyFont="1" applyFill="1" applyBorder="1" applyAlignment="1">
      <alignment horizontal="center" vertical="center" wrapText="1"/>
    </xf>
    <xf numFmtId="3" fontId="4" fillId="5" borderId="19" xfId="0" applyNumberFormat="1" applyFont="1" applyFill="1" applyBorder="1" applyAlignment="1">
      <alignment horizontal="center"/>
    </xf>
    <xf numFmtId="3" fontId="4" fillId="5" borderId="21" xfId="0" applyNumberFormat="1" applyFont="1" applyFill="1" applyBorder="1" applyAlignment="1">
      <alignment horizont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topLeftCell="A31" workbookViewId="0">
      <selection activeCell="O33" sqref="O33"/>
    </sheetView>
  </sheetViews>
  <sheetFormatPr defaultRowHeight="15.75" x14ac:dyDescent="0.25"/>
  <cols>
    <col min="1" max="1" width="31.140625" style="77" customWidth="1"/>
    <col min="2" max="2" width="57.42578125" style="91" bestFit="1" customWidth="1"/>
    <col min="3" max="3" width="10.140625" style="6" bestFit="1" customWidth="1"/>
    <col min="4" max="4" width="12.42578125" style="6" bestFit="1" customWidth="1"/>
    <col min="5" max="5" width="8.42578125" style="6" bestFit="1" customWidth="1"/>
    <col min="6" max="6" width="12.42578125" style="6" bestFit="1" customWidth="1"/>
    <col min="7" max="7" width="10.140625" bestFit="1" customWidth="1"/>
    <col min="8" max="8" width="11.5703125" customWidth="1"/>
    <col min="9" max="9" width="11.28515625" bestFit="1" customWidth="1"/>
    <col min="10" max="10" width="13.140625" style="77" bestFit="1" customWidth="1"/>
    <col min="11" max="11" width="12" style="77" bestFit="1" customWidth="1"/>
  </cols>
  <sheetData>
    <row r="1" spans="1:11" ht="72" customHeight="1" x14ac:dyDescent="0.25">
      <c r="A1" s="123" t="s">
        <v>63</v>
      </c>
      <c r="B1" s="123"/>
      <c r="C1" s="123"/>
      <c r="D1" s="123"/>
      <c r="E1" s="123"/>
      <c r="F1" s="123"/>
      <c r="G1" s="123"/>
      <c r="H1" s="123"/>
      <c r="I1" s="123"/>
    </row>
    <row r="2" spans="1:11" ht="39" customHeight="1" thickBot="1" x14ac:dyDescent="0.3">
      <c r="A2" s="124" t="s">
        <v>32</v>
      </c>
      <c r="B2" s="124"/>
      <c r="C2" s="124"/>
      <c r="D2" s="124"/>
      <c r="E2" s="124"/>
      <c r="F2" s="124"/>
      <c r="G2" s="124"/>
      <c r="H2" s="124"/>
      <c r="I2" s="124"/>
    </row>
    <row r="3" spans="1:11" ht="49.5" customHeight="1" thickBot="1" x14ac:dyDescent="0.3">
      <c r="A3" s="73"/>
      <c r="B3" s="73"/>
      <c r="C3" s="120" t="s">
        <v>62</v>
      </c>
      <c r="D3" s="121"/>
      <c r="E3" s="121"/>
      <c r="F3" s="121"/>
      <c r="G3" s="121"/>
      <c r="H3" s="121"/>
      <c r="I3" s="121"/>
      <c r="J3" s="121"/>
      <c r="K3" s="122"/>
    </row>
    <row r="4" spans="1:11" ht="58.5" customHeight="1" thickBot="1" x14ac:dyDescent="0.3">
      <c r="A4" s="133" t="s">
        <v>0</v>
      </c>
      <c r="B4" s="127" t="s">
        <v>1</v>
      </c>
      <c r="C4" s="129" t="s">
        <v>33</v>
      </c>
      <c r="D4" s="130"/>
      <c r="E4" s="129" t="s">
        <v>68</v>
      </c>
      <c r="F4" s="130"/>
      <c r="G4" s="131" t="s">
        <v>67</v>
      </c>
      <c r="H4" s="132"/>
      <c r="I4" s="132"/>
      <c r="J4" s="93" t="s">
        <v>65</v>
      </c>
      <c r="K4" s="95" t="s">
        <v>66</v>
      </c>
    </row>
    <row r="5" spans="1:11" s="11" customFormat="1" ht="32.25" thickBot="1" x14ac:dyDescent="0.25">
      <c r="A5" s="134"/>
      <c r="B5" s="128"/>
      <c r="C5" s="1" t="s">
        <v>17</v>
      </c>
      <c r="D5" s="2" t="s">
        <v>18</v>
      </c>
      <c r="E5" s="1" t="s">
        <v>17</v>
      </c>
      <c r="F5" s="2" t="s">
        <v>18</v>
      </c>
      <c r="G5" s="53" t="s">
        <v>17</v>
      </c>
      <c r="H5" s="54" t="s">
        <v>18</v>
      </c>
      <c r="I5" s="63" t="s">
        <v>31</v>
      </c>
      <c r="J5" s="94"/>
      <c r="K5" s="96"/>
    </row>
    <row r="6" spans="1:11" s="7" customFormat="1" ht="16.5" thickBot="1" x14ac:dyDescent="0.25">
      <c r="A6" s="125" t="s">
        <v>56</v>
      </c>
      <c r="B6" s="126"/>
      <c r="C6" s="3">
        <f t="shared" ref="C6:K6" si="0">SUM(C7:C16)</f>
        <v>106350</v>
      </c>
      <c r="D6" s="3">
        <f t="shared" si="0"/>
        <v>0</v>
      </c>
      <c r="E6" s="3">
        <f t="shared" si="0"/>
        <v>14838</v>
      </c>
      <c r="F6" s="3">
        <f t="shared" si="0"/>
        <v>109431</v>
      </c>
      <c r="G6" s="3">
        <f t="shared" si="0"/>
        <v>121188</v>
      </c>
      <c r="H6" s="3">
        <f t="shared" si="0"/>
        <v>109431</v>
      </c>
      <c r="I6" s="65">
        <f t="shared" si="0"/>
        <v>230619</v>
      </c>
      <c r="J6" s="64">
        <f>SUM(J7:J16)</f>
        <v>71115.94</v>
      </c>
      <c r="K6" s="64">
        <f t="shared" si="0"/>
        <v>159503.06</v>
      </c>
    </row>
    <row r="7" spans="1:11" s="8" customFormat="1" ht="31.5" x14ac:dyDescent="0.15">
      <c r="A7" s="26" t="s">
        <v>19</v>
      </c>
      <c r="B7" s="86" t="s">
        <v>34</v>
      </c>
      <c r="C7" s="20">
        <v>20000</v>
      </c>
      <c r="D7" s="21"/>
      <c r="E7" s="20">
        <v>-20000</v>
      </c>
      <c r="F7" s="21"/>
      <c r="G7" s="48"/>
      <c r="H7" s="49"/>
      <c r="I7" s="66">
        <f t="shared" ref="I7:I16" si="1">G7+H7</f>
        <v>0</v>
      </c>
      <c r="J7" s="75"/>
      <c r="K7" s="76"/>
    </row>
    <row r="8" spans="1:11" s="8" customFormat="1" x14ac:dyDescent="0.15">
      <c r="A8" s="99" t="s">
        <v>35</v>
      </c>
      <c r="B8" s="40" t="s">
        <v>36</v>
      </c>
      <c r="C8" s="20">
        <v>20000</v>
      </c>
      <c r="D8" s="21"/>
      <c r="E8" s="20">
        <v>-20000</v>
      </c>
      <c r="F8" s="21"/>
      <c r="G8" s="48"/>
      <c r="H8" s="49"/>
      <c r="I8" s="66">
        <f t="shared" si="1"/>
        <v>0</v>
      </c>
      <c r="J8" s="75"/>
      <c r="K8" s="76"/>
    </row>
    <row r="9" spans="1:11" s="8" customFormat="1" x14ac:dyDescent="0.15">
      <c r="A9" s="99"/>
      <c r="B9" s="40" t="s">
        <v>37</v>
      </c>
      <c r="C9" s="20">
        <v>15000</v>
      </c>
      <c r="D9" s="21"/>
      <c r="E9" s="20"/>
      <c r="F9" s="21"/>
      <c r="G9" s="48">
        <v>15000</v>
      </c>
      <c r="H9" s="49"/>
      <c r="I9" s="66">
        <f t="shared" si="1"/>
        <v>15000</v>
      </c>
      <c r="J9" s="92">
        <v>14308.8</v>
      </c>
      <c r="K9" s="76">
        <v>691.2</v>
      </c>
    </row>
    <row r="10" spans="1:11" s="8" customFormat="1" x14ac:dyDescent="0.15">
      <c r="A10" s="99" t="s">
        <v>38</v>
      </c>
      <c r="B10" s="40" t="s">
        <v>39</v>
      </c>
      <c r="C10" s="20">
        <v>8550</v>
      </c>
      <c r="D10" s="21"/>
      <c r="E10" s="20">
        <v>-8550</v>
      </c>
      <c r="F10" s="21"/>
      <c r="G10" s="48"/>
      <c r="H10" s="49"/>
      <c r="I10" s="66">
        <f t="shared" si="1"/>
        <v>0</v>
      </c>
      <c r="J10" s="75"/>
      <c r="K10" s="76"/>
    </row>
    <row r="11" spans="1:11" s="8" customFormat="1" ht="31.5" x14ac:dyDescent="0.15">
      <c r="A11" s="99"/>
      <c r="B11" s="40" t="s">
        <v>40</v>
      </c>
      <c r="C11" s="20"/>
      <c r="D11" s="21"/>
      <c r="E11" s="20">
        <v>6960</v>
      </c>
      <c r="F11" s="21"/>
      <c r="G11" s="48">
        <v>6960</v>
      </c>
      <c r="H11" s="49"/>
      <c r="I11" s="66">
        <f t="shared" si="1"/>
        <v>6960</v>
      </c>
      <c r="J11" s="75">
        <v>6960</v>
      </c>
      <c r="K11" s="76">
        <v>0</v>
      </c>
    </row>
    <row r="12" spans="1:11" s="9" customFormat="1" x14ac:dyDescent="0.25">
      <c r="A12" s="99"/>
      <c r="B12" s="40" t="s">
        <v>41</v>
      </c>
      <c r="C12" s="20">
        <v>10000</v>
      </c>
      <c r="D12" s="21"/>
      <c r="E12" s="20">
        <v>2428</v>
      </c>
      <c r="F12" s="21"/>
      <c r="G12" s="48">
        <v>12428</v>
      </c>
      <c r="H12" s="49"/>
      <c r="I12" s="66">
        <f t="shared" si="1"/>
        <v>12428</v>
      </c>
      <c r="J12" s="75">
        <v>12427.8</v>
      </c>
      <c r="K12" s="76">
        <v>0.2</v>
      </c>
    </row>
    <row r="13" spans="1:11" s="10" customFormat="1" x14ac:dyDescent="0.2">
      <c r="A13" s="14" t="s">
        <v>3</v>
      </c>
      <c r="B13" s="40" t="s">
        <v>42</v>
      </c>
      <c r="C13" s="20"/>
      <c r="D13" s="21"/>
      <c r="E13" s="20">
        <v>7500</v>
      </c>
      <c r="F13" s="21"/>
      <c r="G13" s="48">
        <v>7500</v>
      </c>
      <c r="H13" s="49"/>
      <c r="I13" s="66">
        <f t="shared" si="1"/>
        <v>7500</v>
      </c>
      <c r="J13" s="75">
        <v>7150</v>
      </c>
      <c r="K13" s="76">
        <v>350</v>
      </c>
    </row>
    <row r="14" spans="1:11" s="10" customFormat="1" ht="63" x14ac:dyDescent="0.2">
      <c r="A14" s="99" t="s">
        <v>20</v>
      </c>
      <c r="B14" s="40" t="s">
        <v>77</v>
      </c>
      <c r="C14" s="22">
        <v>16000</v>
      </c>
      <c r="D14" s="23"/>
      <c r="E14" s="22">
        <v>30500</v>
      </c>
      <c r="F14" s="23">
        <v>109431</v>
      </c>
      <c r="G14" s="48">
        <v>46500</v>
      </c>
      <c r="H14" s="50">
        <v>109431</v>
      </c>
      <c r="I14" s="66">
        <f t="shared" si="1"/>
        <v>155931</v>
      </c>
      <c r="J14" s="75">
        <v>0</v>
      </c>
      <c r="K14" s="76">
        <f>109431+46500</f>
        <v>155931</v>
      </c>
    </row>
    <row r="15" spans="1:11" s="10" customFormat="1" x14ac:dyDescent="0.2">
      <c r="A15" s="99"/>
      <c r="B15" s="40" t="s">
        <v>57</v>
      </c>
      <c r="C15" s="20"/>
      <c r="D15" s="24"/>
      <c r="E15" s="20">
        <v>16000</v>
      </c>
      <c r="F15" s="21"/>
      <c r="G15" s="48">
        <v>16000</v>
      </c>
      <c r="H15" s="49"/>
      <c r="I15" s="66">
        <f t="shared" si="1"/>
        <v>16000</v>
      </c>
      <c r="J15" s="75">
        <v>15960</v>
      </c>
      <c r="K15" s="76">
        <v>40</v>
      </c>
    </row>
    <row r="16" spans="1:11" s="11" customFormat="1" ht="32.25" thickBot="1" x14ac:dyDescent="0.25">
      <c r="A16" s="100"/>
      <c r="B16" s="87" t="s">
        <v>43</v>
      </c>
      <c r="C16" s="46">
        <v>16800</v>
      </c>
      <c r="D16" s="47"/>
      <c r="E16" s="46"/>
      <c r="F16" s="47"/>
      <c r="G16" s="51">
        <v>16800</v>
      </c>
      <c r="H16" s="52"/>
      <c r="I16" s="67">
        <f t="shared" si="1"/>
        <v>16800</v>
      </c>
      <c r="J16" s="78">
        <v>14309.34</v>
      </c>
      <c r="K16" s="79">
        <v>2490.66</v>
      </c>
    </row>
    <row r="17" spans="1:11" s="12" customFormat="1" ht="16.5" thickBot="1" x14ac:dyDescent="0.25">
      <c r="A17" s="102" t="s">
        <v>21</v>
      </c>
      <c r="B17" s="103"/>
      <c r="C17" s="3">
        <f t="shared" ref="C17:H17" si="2">SUM(C18:C27)</f>
        <v>2158309</v>
      </c>
      <c r="D17" s="3">
        <f t="shared" si="2"/>
        <v>109541.24</v>
      </c>
      <c r="E17" s="3">
        <f t="shared" si="2"/>
        <v>375044</v>
      </c>
      <c r="F17" s="3">
        <f t="shared" si="2"/>
        <v>293868</v>
      </c>
      <c r="G17" s="3">
        <f t="shared" si="2"/>
        <v>2533353</v>
      </c>
      <c r="H17" s="3">
        <f t="shared" si="2"/>
        <v>403409</v>
      </c>
      <c r="I17" s="65">
        <f>G17+H17</f>
        <v>2936762</v>
      </c>
      <c r="J17" s="19">
        <f>SUM(J18:J27)</f>
        <v>2918881.6199999996</v>
      </c>
      <c r="K17" s="19">
        <f>SUM(K18:K27)</f>
        <v>17880.380000000026</v>
      </c>
    </row>
    <row r="18" spans="1:11" s="8" customFormat="1" x14ac:dyDescent="0.25">
      <c r="A18" s="80" t="s">
        <v>44</v>
      </c>
      <c r="B18" s="86" t="s">
        <v>45</v>
      </c>
      <c r="C18" s="28">
        <v>26000</v>
      </c>
      <c r="D18" s="27"/>
      <c r="E18" s="28">
        <v>-26000</v>
      </c>
      <c r="F18" s="29"/>
      <c r="G18" s="59"/>
      <c r="H18" s="60"/>
      <c r="I18" s="68">
        <f t="shared" ref="I18:I27" si="3">G18+H18</f>
        <v>0</v>
      </c>
      <c r="J18" s="75"/>
      <c r="K18" s="76"/>
    </row>
    <row r="19" spans="1:11" s="8" customFormat="1" x14ac:dyDescent="0.25">
      <c r="A19" s="104" t="s">
        <v>22</v>
      </c>
      <c r="B19" s="40" t="s">
        <v>2</v>
      </c>
      <c r="C19" s="30">
        <v>1865609</v>
      </c>
      <c r="D19" s="27"/>
      <c r="E19" s="31">
        <v>330173</v>
      </c>
      <c r="F19" s="32"/>
      <c r="G19" s="59">
        <v>2195782</v>
      </c>
      <c r="H19" s="60"/>
      <c r="I19" s="68">
        <f t="shared" si="3"/>
        <v>2195782</v>
      </c>
      <c r="J19" s="75">
        <v>2195719.41</v>
      </c>
      <c r="K19" s="76">
        <v>62.59</v>
      </c>
    </row>
    <row r="20" spans="1:11" s="12" customFormat="1" ht="47.25" x14ac:dyDescent="0.25">
      <c r="A20" s="104"/>
      <c r="B20" s="40" t="s">
        <v>46</v>
      </c>
      <c r="C20" s="28">
        <v>170000</v>
      </c>
      <c r="D20" s="34"/>
      <c r="E20" s="28">
        <v>41159</v>
      </c>
      <c r="F20" s="29"/>
      <c r="G20" s="59">
        <v>211159</v>
      </c>
      <c r="H20" s="60"/>
      <c r="I20" s="68">
        <f t="shared" si="3"/>
        <v>211159</v>
      </c>
      <c r="J20" s="75">
        <v>211159</v>
      </c>
      <c r="K20" s="76">
        <v>0</v>
      </c>
    </row>
    <row r="21" spans="1:11" s="12" customFormat="1" x14ac:dyDescent="0.2">
      <c r="A21" s="104" t="s">
        <v>4</v>
      </c>
      <c r="B21" s="88" t="s">
        <v>70</v>
      </c>
      <c r="C21" s="33">
        <v>66000</v>
      </c>
      <c r="D21" s="27">
        <v>80000</v>
      </c>
      <c r="E21" s="33"/>
      <c r="F21" s="29"/>
      <c r="G21" s="59">
        <v>66000</v>
      </c>
      <c r="H21" s="60">
        <v>80000</v>
      </c>
      <c r="I21" s="68">
        <f t="shared" si="3"/>
        <v>146000</v>
      </c>
      <c r="J21" s="75">
        <v>141066.84</v>
      </c>
      <c r="K21" s="76">
        <v>4933.16</v>
      </c>
    </row>
    <row r="22" spans="1:11" s="12" customFormat="1" ht="28.5" customHeight="1" x14ac:dyDescent="0.2">
      <c r="A22" s="104"/>
      <c r="B22" s="88" t="s">
        <v>71</v>
      </c>
      <c r="C22" s="33"/>
      <c r="D22" s="27"/>
      <c r="E22" s="33">
        <v>7041</v>
      </c>
      <c r="F22" s="29"/>
      <c r="G22" s="59">
        <v>7041</v>
      </c>
      <c r="H22" s="60"/>
      <c r="I22" s="68">
        <f t="shared" si="3"/>
        <v>7041</v>
      </c>
      <c r="J22" s="75">
        <v>7040.8</v>
      </c>
      <c r="K22" s="76">
        <v>0.2</v>
      </c>
    </row>
    <row r="23" spans="1:11" s="12" customFormat="1" ht="28.5" customHeight="1" x14ac:dyDescent="0.2">
      <c r="A23" s="104"/>
      <c r="B23" s="88" t="s">
        <v>76</v>
      </c>
      <c r="C23" s="33"/>
      <c r="D23" s="27"/>
      <c r="E23" s="33"/>
      <c r="F23" s="29">
        <v>280569</v>
      </c>
      <c r="G23" s="59"/>
      <c r="H23" s="60">
        <v>280569</v>
      </c>
      <c r="I23" s="68">
        <f>G23+H23</f>
        <v>280569</v>
      </c>
      <c r="J23" s="75">
        <v>267685.84999999998</v>
      </c>
      <c r="K23" s="76">
        <f>I23-J23</f>
        <v>12883.150000000023</v>
      </c>
    </row>
    <row r="24" spans="1:11" s="12" customFormat="1" x14ac:dyDescent="0.2">
      <c r="A24" s="104"/>
      <c r="B24" s="88" t="s">
        <v>72</v>
      </c>
      <c r="C24" s="33"/>
      <c r="D24" s="27"/>
      <c r="E24" s="33">
        <v>3000</v>
      </c>
      <c r="F24" s="29"/>
      <c r="G24" s="59">
        <v>3000</v>
      </c>
      <c r="H24" s="60"/>
      <c r="I24" s="68">
        <f>G24+H24</f>
        <v>3000</v>
      </c>
      <c r="J24" s="75">
        <v>3000</v>
      </c>
      <c r="K24" s="76">
        <v>0</v>
      </c>
    </row>
    <row r="25" spans="1:11" s="13" customFormat="1" ht="31.5" x14ac:dyDescent="0.2">
      <c r="A25" s="74" t="s">
        <v>47</v>
      </c>
      <c r="B25" s="89" t="s">
        <v>48</v>
      </c>
      <c r="C25" s="33">
        <v>10700</v>
      </c>
      <c r="D25" s="27">
        <v>29541.24</v>
      </c>
      <c r="E25" s="33">
        <v>20300</v>
      </c>
      <c r="F25" s="29"/>
      <c r="G25" s="59">
        <v>31000</v>
      </c>
      <c r="H25" s="60">
        <v>29541</v>
      </c>
      <c r="I25" s="68">
        <f t="shared" si="3"/>
        <v>60541</v>
      </c>
      <c r="J25" s="75">
        <v>60539.78</v>
      </c>
      <c r="K25" s="76">
        <v>1.22</v>
      </c>
    </row>
    <row r="26" spans="1:11" s="13" customFormat="1" x14ac:dyDescent="0.2">
      <c r="A26" s="81" t="s">
        <v>23</v>
      </c>
      <c r="B26" s="89" t="s">
        <v>24</v>
      </c>
      <c r="C26" s="33">
        <v>20000</v>
      </c>
      <c r="D26" s="35"/>
      <c r="E26" s="33">
        <v>-2330</v>
      </c>
      <c r="F26" s="36"/>
      <c r="G26" s="59">
        <v>17670</v>
      </c>
      <c r="H26" s="60"/>
      <c r="I26" s="68">
        <f t="shared" si="3"/>
        <v>17670</v>
      </c>
      <c r="J26" s="75">
        <v>17669.939999999999</v>
      </c>
      <c r="K26" s="76">
        <v>0.06</v>
      </c>
    </row>
    <row r="27" spans="1:11" s="11" customFormat="1" ht="16.5" thickBot="1" x14ac:dyDescent="0.25">
      <c r="A27" s="82" t="s">
        <v>58</v>
      </c>
      <c r="B27" s="15" t="s">
        <v>59</v>
      </c>
      <c r="C27" s="37"/>
      <c r="D27" s="35"/>
      <c r="E27" s="38">
        <v>1701</v>
      </c>
      <c r="F27" s="39">
        <v>13299</v>
      </c>
      <c r="G27" s="61">
        <v>1701</v>
      </c>
      <c r="H27" s="62">
        <v>13299</v>
      </c>
      <c r="I27" s="68">
        <f t="shared" si="3"/>
        <v>15000</v>
      </c>
      <c r="J27" s="75">
        <v>15000</v>
      </c>
      <c r="K27" s="79">
        <v>0</v>
      </c>
    </row>
    <row r="28" spans="1:11" s="8" customFormat="1" ht="16.5" thickBot="1" x14ac:dyDescent="0.2">
      <c r="A28" s="111" t="s">
        <v>5</v>
      </c>
      <c r="B28" s="112"/>
      <c r="C28" s="3">
        <f>SUM(C29:C37)</f>
        <v>552000</v>
      </c>
      <c r="D28" s="3">
        <f>SUM(D29:D37)</f>
        <v>30000</v>
      </c>
      <c r="E28" s="3"/>
      <c r="F28" s="4"/>
      <c r="G28" s="3">
        <f>SUM(G29:G37)</f>
        <v>477568</v>
      </c>
      <c r="H28" s="3">
        <f>SUM(H29:H37)</f>
        <v>446946</v>
      </c>
      <c r="I28" s="65">
        <f>G28+H28</f>
        <v>924514</v>
      </c>
      <c r="J28" s="19">
        <f>SUM(J29:J37)</f>
        <v>444385.91</v>
      </c>
      <c r="K28" s="19">
        <f>SUM(K29:K37)</f>
        <v>480128.09</v>
      </c>
    </row>
    <row r="29" spans="1:11" s="8" customFormat="1" x14ac:dyDescent="0.15">
      <c r="A29" s="113" t="s">
        <v>25</v>
      </c>
      <c r="B29" s="86" t="s">
        <v>26</v>
      </c>
      <c r="C29" s="41"/>
      <c r="D29" s="42"/>
      <c r="E29" s="43">
        <v>8000</v>
      </c>
      <c r="F29" s="42"/>
      <c r="G29" s="55">
        <v>8000</v>
      </c>
      <c r="H29" s="56"/>
      <c r="I29" s="69">
        <f>G29+H29</f>
        <v>8000</v>
      </c>
      <c r="J29" s="75">
        <v>7977.85</v>
      </c>
      <c r="K29" s="76">
        <v>22.15</v>
      </c>
    </row>
    <row r="30" spans="1:11" s="8" customFormat="1" x14ac:dyDescent="0.15">
      <c r="A30" s="99"/>
      <c r="B30" s="89" t="s">
        <v>49</v>
      </c>
      <c r="C30" s="22">
        <v>70000</v>
      </c>
      <c r="D30" s="23"/>
      <c r="E30" s="33">
        <v>-70000</v>
      </c>
      <c r="F30" s="23"/>
      <c r="G30" s="57"/>
      <c r="H30" s="50"/>
      <c r="I30" s="70">
        <f t="shared" ref="I30:I37" si="4">G30+H30</f>
        <v>0</v>
      </c>
      <c r="J30" s="75"/>
      <c r="K30" s="76"/>
    </row>
    <row r="31" spans="1:11" s="12" customFormat="1" x14ac:dyDescent="0.2">
      <c r="A31" s="99"/>
      <c r="B31" s="89" t="s">
        <v>50</v>
      </c>
      <c r="C31" s="22">
        <v>20000</v>
      </c>
      <c r="D31" s="23"/>
      <c r="E31" s="33">
        <v>-20000</v>
      </c>
      <c r="F31" s="23"/>
      <c r="G31" s="57"/>
      <c r="H31" s="50"/>
      <c r="I31" s="70">
        <f t="shared" si="4"/>
        <v>0</v>
      </c>
      <c r="J31" s="75"/>
      <c r="K31" s="76"/>
    </row>
    <row r="32" spans="1:11" s="12" customFormat="1" ht="31.5" x14ac:dyDescent="0.2">
      <c r="A32" s="74" t="s">
        <v>64</v>
      </c>
      <c r="B32" s="89" t="s">
        <v>60</v>
      </c>
      <c r="C32" s="20">
        <v>30000</v>
      </c>
      <c r="D32" s="21">
        <v>30000</v>
      </c>
      <c r="E32" s="20">
        <v>-4276</v>
      </c>
      <c r="F32" s="21">
        <v>-4721</v>
      </c>
      <c r="G32" s="48">
        <v>25724</v>
      </c>
      <c r="H32" s="49">
        <v>25279</v>
      </c>
      <c r="I32" s="70">
        <f t="shared" si="4"/>
        <v>51003</v>
      </c>
      <c r="J32" s="75">
        <v>6308</v>
      </c>
      <c r="K32" s="76">
        <v>44695</v>
      </c>
    </row>
    <row r="33" spans="1:11" s="8" customFormat="1" ht="31.5" x14ac:dyDescent="0.15">
      <c r="A33" s="74" t="s">
        <v>61</v>
      </c>
      <c r="B33" s="89"/>
      <c r="C33" s="20"/>
      <c r="D33" s="21"/>
      <c r="E33" s="20">
        <v>22482</v>
      </c>
      <c r="F33" s="21">
        <v>22842</v>
      </c>
      <c r="G33" s="48">
        <v>22482</v>
      </c>
      <c r="H33" s="49">
        <v>22482</v>
      </c>
      <c r="I33" s="70">
        <f t="shared" si="4"/>
        <v>44964</v>
      </c>
      <c r="J33" s="75">
        <v>35593</v>
      </c>
      <c r="K33" s="76">
        <v>9371</v>
      </c>
    </row>
    <row r="34" spans="1:11" s="8" customFormat="1" ht="31.5" x14ac:dyDescent="0.15">
      <c r="A34" s="114" t="s">
        <v>6</v>
      </c>
      <c r="B34" s="89" t="s">
        <v>73</v>
      </c>
      <c r="C34" s="20">
        <v>400000</v>
      </c>
      <c r="D34" s="21"/>
      <c r="E34" s="20">
        <v>5422</v>
      </c>
      <c r="F34" s="21"/>
      <c r="G34" s="48">
        <v>405422</v>
      </c>
      <c r="H34" s="49"/>
      <c r="I34" s="70">
        <f t="shared" si="4"/>
        <v>405422</v>
      </c>
      <c r="J34" s="75">
        <v>394507.06</v>
      </c>
      <c r="K34" s="76">
        <v>10914.94</v>
      </c>
    </row>
    <row r="35" spans="1:11" s="8" customFormat="1" ht="31.5" x14ac:dyDescent="0.15">
      <c r="A35" s="114"/>
      <c r="B35" s="89" t="s">
        <v>74</v>
      </c>
      <c r="C35" s="20"/>
      <c r="D35" s="21"/>
      <c r="E35" s="20"/>
      <c r="F35" s="21">
        <v>399185</v>
      </c>
      <c r="G35" s="48"/>
      <c r="H35" s="49">
        <v>399185</v>
      </c>
      <c r="I35" s="70">
        <f t="shared" ref="I35" si="5">G35+H35</f>
        <v>399185</v>
      </c>
      <c r="J35" s="75">
        <v>0</v>
      </c>
      <c r="K35" s="76">
        <v>399185</v>
      </c>
    </row>
    <row r="36" spans="1:11" s="12" customFormat="1" x14ac:dyDescent="0.2">
      <c r="A36" s="114"/>
      <c r="B36" s="89" t="s">
        <v>51</v>
      </c>
      <c r="C36" s="20">
        <v>20000</v>
      </c>
      <c r="D36" s="21"/>
      <c r="E36" s="20">
        <v>-20000</v>
      </c>
      <c r="F36" s="21"/>
      <c r="G36" s="48"/>
      <c r="H36" s="49"/>
      <c r="I36" s="70">
        <f t="shared" si="4"/>
        <v>0</v>
      </c>
      <c r="J36" s="75"/>
      <c r="K36" s="76"/>
    </row>
    <row r="37" spans="1:11" s="11" customFormat="1" ht="16.5" thickBot="1" x14ac:dyDescent="0.25">
      <c r="A37" s="83" t="s">
        <v>52</v>
      </c>
      <c r="B37" s="15" t="s">
        <v>53</v>
      </c>
      <c r="C37" s="44">
        <v>12000</v>
      </c>
      <c r="D37" s="45"/>
      <c r="E37" s="44">
        <v>3940</v>
      </c>
      <c r="F37" s="45"/>
      <c r="G37" s="51">
        <v>15940</v>
      </c>
      <c r="H37" s="58"/>
      <c r="I37" s="67">
        <f t="shared" si="4"/>
        <v>15940</v>
      </c>
      <c r="J37" s="78"/>
      <c r="K37" s="76">
        <v>15940</v>
      </c>
    </row>
    <row r="38" spans="1:11" s="16" customFormat="1" ht="16.5" thickBot="1" x14ac:dyDescent="0.2">
      <c r="A38" s="111" t="s">
        <v>7</v>
      </c>
      <c r="B38" s="112"/>
      <c r="C38" s="3">
        <f>SUM(C39:C48)</f>
        <v>175000</v>
      </c>
      <c r="D38" s="3">
        <f>SUM(D39:D48)</f>
        <v>5000</v>
      </c>
      <c r="E38" s="3"/>
      <c r="F38" s="4"/>
      <c r="G38" s="3">
        <f>SUM(G39:G48)</f>
        <v>465019</v>
      </c>
      <c r="H38" s="3">
        <f>SUM(H39:H48)</f>
        <v>184265</v>
      </c>
      <c r="I38" s="65">
        <f>G38+H38</f>
        <v>649284</v>
      </c>
      <c r="J38" s="3">
        <f>SUM(J39:J48)</f>
        <v>264999.66000000003</v>
      </c>
      <c r="K38" s="19">
        <f>SUM(K39:K48)</f>
        <v>384284.33999999991</v>
      </c>
    </row>
    <row r="39" spans="1:11" s="16" customFormat="1" ht="31.5" x14ac:dyDescent="0.15">
      <c r="A39" s="84" t="s">
        <v>14</v>
      </c>
      <c r="B39" s="90" t="s">
        <v>8</v>
      </c>
      <c r="C39" s="25">
        <v>20000</v>
      </c>
      <c r="D39" s="21"/>
      <c r="E39" s="20">
        <v>3837</v>
      </c>
      <c r="F39" s="21"/>
      <c r="G39" s="48">
        <v>23837</v>
      </c>
      <c r="H39" s="49"/>
      <c r="I39" s="66">
        <f>G39+H39</f>
        <v>23837</v>
      </c>
      <c r="J39" s="75">
        <f>15146.39+8400</f>
        <v>23546.39</v>
      </c>
      <c r="K39" s="76">
        <f>290.61</f>
        <v>290.61</v>
      </c>
    </row>
    <row r="40" spans="1:11" s="16" customFormat="1" x14ac:dyDescent="0.15">
      <c r="A40" s="72" t="s">
        <v>9</v>
      </c>
      <c r="B40" s="88" t="s">
        <v>8</v>
      </c>
      <c r="C40" s="25">
        <v>25000</v>
      </c>
      <c r="D40" s="21"/>
      <c r="E40" s="20">
        <v>25190</v>
      </c>
      <c r="F40" s="21"/>
      <c r="G40" s="48">
        <v>50190</v>
      </c>
      <c r="H40" s="49"/>
      <c r="I40" s="66">
        <f t="shared" ref="I40:I48" si="6">G40+H40</f>
        <v>50190</v>
      </c>
      <c r="J40" s="75">
        <v>25236</v>
      </c>
      <c r="K40" s="76">
        <v>24954</v>
      </c>
    </row>
    <row r="41" spans="1:11" s="16" customFormat="1" x14ac:dyDescent="0.15">
      <c r="A41" s="101" t="s">
        <v>10</v>
      </c>
      <c r="B41" s="88" t="s">
        <v>8</v>
      </c>
      <c r="C41" s="25"/>
      <c r="D41" s="21"/>
      <c r="E41" s="20">
        <v>50440</v>
      </c>
      <c r="F41" s="21"/>
      <c r="G41" s="48">
        <v>50440</v>
      </c>
      <c r="H41" s="49"/>
      <c r="I41" s="66">
        <f t="shared" si="6"/>
        <v>50440</v>
      </c>
      <c r="J41" s="75">
        <v>11674.22</v>
      </c>
      <c r="K41" s="76">
        <v>38765.78</v>
      </c>
    </row>
    <row r="42" spans="1:11" s="16" customFormat="1" ht="47.25" x14ac:dyDescent="0.15">
      <c r="A42" s="101"/>
      <c r="B42" s="88" t="s">
        <v>75</v>
      </c>
      <c r="C42" s="25"/>
      <c r="D42" s="21"/>
      <c r="E42" s="20"/>
      <c r="F42" s="21">
        <v>100000</v>
      </c>
      <c r="G42" s="48"/>
      <c r="H42" s="49">
        <v>100000</v>
      </c>
      <c r="I42" s="66">
        <f t="shared" si="6"/>
        <v>100000</v>
      </c>
      <c r="J42" s="75">
        <v>9313.7999999999993</v>
      </c>
      <c r="K42" s="76">
        <v>90686.2</v>
      </c>
    </row>
    <row r="43" spans="1:11" s="16" customFormat="1" x14ac:dyDescent="0.15">
      <c r="A43" s="115" t="s">
        <v>11</v>
      </c>
      <c r="B43" s="88" t="s">
        <v>78</v>
      </c>
      <c r="C43" s="25">
        <v>80000</v>
      </c>
      <c r="D43" s="21"/>
      <c r="E43" s="20"/>
      <c r="F43" s="21"/>
      <c r="G43" s="48">
        <v>80000</v>
      </c>
      <c r="H43" s="49"/>
      <c r="I43" s="66">
        <f t="shared" ref="I43" si="7">G43+H43</f>
        <v>80000</v>
      </c>
      <c r="J43" s="75">
        <v>80000</v>
      </c>
      <c r="K43" s="76"/>
    </row>
    <row r="44" spans="1:11" s="16" customFormat="1" ht="31.5" x14ac:dyDescent="0.15">
      <c r="A44" s="116"/>
      <c r="B44" s="88" t="s">
        <v>79</v>
      </c>
      <c r="C44" s="25"/>
      <c r="D44" s="21"/>
      <c r="E44" s="20"/>
      <c r="F44" s="21">
        <v>84265</v>
      </c>
      <c r="G44" s="48"/>
      <c r="H44" s="49">
        <v>84265</v>
      </c>
      <c r="I44" s="66">
        <f t="shared" si="6"/>
        <v>84265</v>
      </c>
      <c r="J44" s="75">
        <v>53003.16</v>
      </c>
      <c r="K44" s="76">
        <v>31261.84</v>
      </c>
    </row>
    <row r="45" spans="1:11" s="17" customFormat="1" x14ac:dyDescent="0.15">
      <c r="A45" s="72" t="s">
        <v>54</v>
      </c>
      <c r="B45" s="88" t="s">
        <v>55</v>
      </c>
      <c r="C45" s="25"/>
      <c r="D45" s="21"/>
      <c r="E45" s="20">
        <v>6204</v>
      </c>
      <c r="F45" s="21"/>
      <c r="G45" s="48">
        <v>6204</v>
      </c>
      <c r="H45" s="49"/>
      <c r="I45" s="66">
        <f t="shared" si="6"/>
        <v>6204</v>
      </c>
      <c r="J45" s="75">
        <v>6203.48</v>
      </c>
      <c r="K45" s="76">
        <v>0.52</v>
      </c>
    </row>
    <row r="46" spans="1:11" s="16" customFormat="1" x14ac:dyDescent="0.15">
      <c r="A46" s="72" t="s">
        <v>12</v>
      </c>
      <c r="B46" s="88" t="s">
        <v>13</v>
      </c>
      <c r="C46" s="25"/>
      <c r="D46" s="21"/>
      <c r="E46" s="20">
        <v>176976</v>
      </c>
      <c r="F46" s="21"/>
      <c r="G46" s="48">
        <v>176976</v>
      </c>
      <c r="H46" s="49"/>
      <c r="I46" s="66">
        <f t="shared" si="6"/>
        <v>176976</v>
      </c>
      <c r="J46" s="75">
        <v>425.14</v>
      </c>
      <c r="K46" s="76">
        <v>176550.86</v>
      </c>
    </row>
    <row r="47" spans="1:11" s="16" customFormat="1" x14ac:dyDescent="0.15">
      <c r="A47" s="72" t="s">
        <v>15</v>
      </c>
      <c r="B47" s="88" t="s">
        <v>27</v>
      </c>
      <c r="C47" s="25">
        <v>30000</v>
      </c>
      <c r="D47" s="21"/>
      <c r="E47" s="20">
        <v>13809</v>
      </c>
      <c r="F47" s="21"/>
      <c r="G47" s="48">
        <v>43809</v>
      </c>
      <c r="H47" s="49"/>
      <c r="I47" s="66">
        <f t="shared" si="6"/>
        <v>43809</v>
      </c>
      <c r="J47" s="75">
        <v>25192.78</v>
      </c>
      <c r="K47" s="76">
        <v>18616.22</v>
      </c>
    </row>
    <row r="48" spans="1:11" s="11" customFormat="1" ht="18.75" customHeight="1" thickBot="1" x14ac:dyDescent="0.25">
      <c r="A48" s="85" t="s">
        <v>16</v>
      </c>
      <c r="B48" s="15" t="s">
        <v>28</v>
      </c>
      <c r="C48" s="25">
        <v>20000</v>
      </c>
      <c r="D48" s="21">
        <v>5000</v>
      </c>
      <c r="E48" s="20">
        <v>13563</v>
      </c>
      <c r="F48" s="21">
        <v>-5000</v>
      </c>
      <c r="G48" s="48">
        <v>33563</v>
      </c>
      <c r="H48" s="49"/>
      <c r="I48" s="66">
        <f t="shared" si="6"/>
        <v>33563</v>
      </c>
      <c r="J48" s="75">
        <v>30404.69</v>
      </c>
      <c r="K48" s="76">
        <v>3158.31</v>
      </c>
    </row>
    <row r="49" spans="1:11" s="18" customFormat="1" ht="16.5" customHeight="1" thickBot="1" x14ac:dyDescent="0.25">
      <c r="A49" s="105" t="s">
        <v>29</v>
      </c>
      <c r="B49" s="106"/>
      <c r="C49" s="5">
        <f>C38++C28+C17+C6</f>
        <v>2991659</v>
      </c>
      <c r="D49" s="5">
        <f>D38++D28+D17+D6</f>
        <v>144541.24</v>
      </c>
      <c r="E49" s="5">
        <f>E38++E28+E17+E6</f>
        <v>389882</v>
      </c>
      <c r="F49" s="5">
        <f>F38++F28+F17+F6</f>
        <v>403299</v>
      </c>
      <c r="G49" s="5">
        <f>G38+G28+G17+G6</f>
        <v>3597128</v>
      </c>
      <c r="H49" s="5">
        <f>H38+H28+H17+H6</f>
        <v>1144051</v>
      </c>
      <c r="I49" s="135">
        <f>I38+I28+I17+I6</f>
        <v>4741179</v>
      </c>
      <c r="J49" s="5">
        <f>J38+J28+J17+J6</f>
        <v>3699383.1299999994</v>
      </c>
      <c r="K49" s="71">
        <f>K38+K28+K17+K6</f>
        <v>1041795.8699999999</v>
      </c>
    </row>
    <row r="50" spans="1:11" ht="16.5" thickBot="1" x14ac:dyDescent="0.3">
      <c r="A50" s="107" t="s">
        <v>30</v>
      </c>
      <c r="B50" s="108"/>
      <c r="C50" s="109">
        <f>C49+D49</f>
        <v>3136200.24</v>
      </c>
      <c r="D50" s="110"/>
      <c r="E50" s="109">
        <f>E49+F49</f>
        <v>793181</v>
      </c>
      <c r="F50" s="110"/>
      <c r="G50" s="137">
        <f>G49+H49</f>
        <v>4741179</v>
      </c>
      <c r="H50" s="138"/>
      <c r="I50" s="136"/>
      <c r="J50" s="97">
        <f>J49+K49</f>
        <v>4741178.9999999991</v>
      </c>
      <c r="K50" s="98"/>
    </row>
    <row r="51" spans="1:11" ht="33" customHeight="1" thickBot="1" x14ac:dyDescent="0.3">
      <c r="D51" s="117" t="s">
        <v>69</v>
      </c>
      <c r="E51" s="118"/>
      <c r="F51" s="118"/>
      <c r="G51" s="118"/>
      <c r="H51" s="119"/>
      <c r="I51" s="19">
        <f>G50-C50</f>
        <v>1604978.7599999998</v>
      </c>
    </row>
  </sheetData>
  <mergeCells count="31">
    <mergeCell ref="D51:H51"/>
    <mergeCell ref="C3:K3"/>
    <mergeCell ref="A1:I1"/>
    <mergeCell ref="A2:I2"/>
    <mergeCell ref="A6:B6"/>
    <mergeCell ref="A8:A9"/>
    <mergeCell ref="B4:B5"/>
    <mergeCell ref="E4:F4"/>
    <mergeCell ref="C4:D4"/>
    <mergeCell ref="G4:I4"/>
    <mergeCell ref="A4:A5"/>
    <mergeCell ref="I49:I50"/>
    <mergeCell ref="G50:H50"/>
    <mergeCell ref="E50:F50"/>
    <mergeCell ref="A21:A24"/>
    <mergeCell ref="A38:B38"/>
    <mergeCell ref="J4:J5"/>
    <mergeCell ref="K4:K5"/>
    <mergeCell ref="J50:K50"/>
    <mergeCell ref="A14:A16"/>
    <mergeCell ref="A41:A42"/>
    <mergeCell ref="A10:A12"/>
    <mergeCell ref="A17:B17"/>
    <mergeCell ref="A19:A20"/>
    <mergeCell ref="A49:B49"/>
    <mergeCell ref="A50:B50"/>
    <mergeCell ref="C50:D50"/>
    <mergeCell ref="A28:B28"/>
    <mergeCell ref="A29:A31"/>
    <mergeCell ref="A34:A36"/>
    <mergeCell ref="A43:A44"/>
  </mergeCells>
  <pageMargins left="0.25" right="0.25" top="0.75" bottom="0.75" header="0.3" footer="0.3"/>
  <pageSetup paperSize="9" scale="7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dc:creator>
  <cp:lastModifiedBy>janika</cp:lastModifiedBy>
  <cp:lastPrinted>2021-04-14T10:23:39Z</cp:lastPrinted>
  <dcterms:created xsi:type="dcterms:W3CDTF">2020-05-05T15:25:49Z</dcterms:created>
  <dcterms:modified xsi:type="dcterms:W3CDTF">2021-04-14T10:36:25Z</dcterms:modified>
</cp:coreProperties>
</file>