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ve 2015 eelnõu\"/>
    </mc:Choice>
  </mc:AlternateContent>
  <bookViews>
    <workbookView xWindow="1200" yWindow="6135" windowWidth="8805" windowHeight="1110" tabRatio="903"/>
  </bookViews>
  <sheets>
    <sheet name="koondeelarve" sheetId="122" r:id="rId1"/>
    <sheet name="tulu- ja kulubaas" sheetId="123" r:id="rId2"/>
    <sheet name="kulud valdkondade lõikes" sheetId="124" r:id="rId3"/>
    <sheet name="investeeringud" sheetId="125" r:id="rId4"/>
  </sheets>
  <calcPr calcId="152511"/>
</workbook>
</file>

<file path=xl/calcChain.xml><?xml version="1.0" encoding="utf-8"?>
<calcChain xmlns="http://schemas.openxmlformats.org/spreadsheetml/2006/main">
  <c r="D54" i="124" l="1"/>
  <c r="D52" i="124"/>
  <c r="D47" i="124"/>
  <c r="D44" i="124"/>
  <c r="D41" i="124"/>
  <c r="D39" i="124"/>
  <c r="D35" i="124"/>
  <c r="D31" i="124"/>
  <c r="D29" i="124"/>
  <c r="D24" i="124"/>
  <c r="D23" i="124" s="1"/>
  <c r="D20" i="124"/>
  <c r="D17" i="124"/>
  <c r="D16" i="124" s="1"/>
  <c r="D12" i="124"/>
  <c r="D8" i="124"/>
  <c r="D40" i="123"/>
  <c r="D38" i="123" s="1"/>
  <c r="D33" i="123"/>
  <c r="D27" i="123"/>
  <c r="D24" i="123" s="1"/>
  <c r="D20" i="123"/>
  <c r="D12" i="123"/>
  <c r="D7" i="123"/>
  <c r="D32" i="122"/>
  <c r="D29" i="122"/>
  <c r="D28" i="122"/>
  <c r="D21" i="122"/>
  <c r="D20" i="122"/>
  <c r="D12" i="122"/>
  <c r="D11" i="122"/>
  <c r="D16" i="122"/>
  <c r="D6" i="122"/>
  <c r="D28" i="124" l="1"/>
  <c r="D10" i="123"/>
  <c r="D5" i="125" l="1"/>
  <c r="D6" i="125"/>
  <c r="D9" i="125"/>
  <c r="D11" i="125"/>
  <c r="D16" i="125"/>
  <c r="D61" i="124" l="1"/>
  <c r="D59" i="124"/>
  <c r="D58" i="124" l="1"/>
  <c r="D43" i="124"/>
  <c r="D34" i="124"/>
  <c r="D51" i="124" l="1"/>
  <c r="D38" i="124"/>
  <c r="D7" i="124"/>
  <c r="D6" i="124" l="1"/>
  <c r="D63" i="123" l="1"/>
  <c r="D59" i="123"/>
  <c r="D44" i="123"/>
  <c r="D51" i="123" l="1"/>
  <c r="D6" i="123" l="1"/>
  <c r="D47" i="123" s="1"/>
  <c r="D55" i="123"/>
  <c r="D50" i="123" s="1"/>
  <c r="D65" i="123" s="1"/>
</calcChain>
</file>

<file path=xl/sharedStrings.xml><?xml version="1.0" encoding="utf-8"?>
<sst xmlns="http://schemas.openxmlformats.org/spreadsheetml/2006/main" count="210" uniqueCount="124">
  <si>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</si>
  <si>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</si>
  <si>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</si>
  <si>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</si>
  <si>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</si>
  <si>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Personalikulud</t>
  </si>
  <si>
    <t>Majandamiskulud</t>
  </si>
  <si>
    <t>Laekumised haridusasutuste majandustegevusest</t>
  </si>
  <si>
    <t>Laekumised üldvalitsemisasutuste majandustegevusest</t>
  </si>
  <si>
    <t>Laekumised õiguste müügist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</si>
  <si>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</si>
  <si>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</si>
  <si>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</si>
  <si>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</si>
  <si>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</si>
  <si>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</si>
  <si>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</si>
  <si>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</si>
  <si>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</si>
  <si>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Muud kulud</t>
  </si>
  <si>
    <t>Laekumised korrakaitseasutuste majandustegevusest</t>
  </si>
  <si>
    <t xml:space="preserve">Üüri- ja renditulud </t>
  </si>
  <si>
    <t>Muu kaupade ja teenuste müük</t>
  </si>
  <si>
    <t>Tunnus</t>
  </si>
  <si>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</si>
  <si>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</si>
  <si>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</si>
  <si>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</si>
  <si>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</si>
  <si>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</si>
  <si>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Tasandusfond (lg 1)</t>
  </si>
  <si>
    <t>Toetusfond (lg 2)</t>
  </si>
  <si>
    <t>3825, 388</t>
  </si>
  <si>
    <t xml:space="preserve">Muud tegevustulud 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</si>
  <si>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</si>
  <si>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</si>
  <si>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</si>
  <si>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</si>
  <si>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</si>
  <si>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</si>
  <si>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</si>
  <si>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</si>
  <si>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</si>
  <si>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</si>
  <si>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</si>
  <si>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</si>
  <si>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</si>
  <si>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</si>
  <si>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</si>
  <si>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</si>
  <si>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</si>
  <si>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</si>
  <si>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</si>
  <si>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</si>
  <si>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</si>
  <si>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</si>
  <si>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</si>
  <si>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</si>
  <si>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</si>
  <si>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</si>
  <si>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</si>
  <si>
    <t>Riigilõivud</t>
  </si>
  <si>
    <t>Tegevustulud</t>
  </si>
  <si>
    <t>Kaupade ja teenuste müük</t>
  </si>
  <si>
    <t>Kohustuste võtmine (+)</t>
  </si>
  <si>
    <t>Põhivara soetus</t>
  </si>
  <si>
    <t>Märjamaa Vallavolikogu ... määrusele nr …</t>
  </si>
  <si>
    <t>2585</t>
  </si>
  <si>
    <t>2586</t>
  </si>
  <si>
    <t>Lisa 2</t>
  </si>
  <si>
    <t>Lisa 1</t>
  </si>
  <si>
    <t xml:space="preserve">PÕHITEGEVUSE TULUD </t>
  </si>
  <si>
    <t>Laekumised kultuuri- ja kunstiasutuste majandustegevusest</t>
  </si>
  <si>
    <t>INVESTEERIMISTEGEVUSE TULUD</t>
  </si>
  <si>
    <t xml:space="preserve">Põhivara müük </t>
  </si>
  <si>
    <t xml:space="preserve">Põhivara soetuseks saadav sihtfinantseerimine </t>
  </si>
  <si>
    <t xml:space="preserve">Finantstulud </t>
  </si>
  <si>
    <t>FINANTSEERIMISTEGEVUSE TULUD</t>
  </si>
  <si>
    <t xml:space="preserve">Kohustuste võtmine </t>
  </si>
  <si>
    <t xml:space="preserve">LIKVIIDSETE VARADE MUUTUS </t>
  </si>
  <si>
    <t>VALLA TULUBAAS KOKKU</t>
  </si>
  <si>
    <t xml:space="preserve">PÕHITEGEVUSE KULUD </t>
  </si>
  <si>
    <t>INVESTEERIMISTEGEVUSE KULUD</t>
  </si>
  <si>
    <t>Põhivara soetuseks antav sihtfinantseerimine</t>
  </si>
  <si>
    <t>Finantskulud</t>
  </si>
  <si>
    <t>FINANTSEERIMISTEGEVUSE KULUD</t>
  </si>
  <si>
    <t xml:space="preserve">Kohustuste tasumine </t>
  </si>
  <si>
    <t>VALLA KULUBAAS KOKKU</t>
  </si>
  <si>
    <t>Lisa 3</t>
  </si>
  <si>
    <t>PÕHITEGEVUSE KULUDE JAOTUS VALDKONDADE LÕIKES</t>
  </si>
  <si>
    <t>Majandus- ja kommunikatsiooniministeeriu</t>
  </si>
  <si>
    <t>3500.00.07</t>
  </si>
  <si>
    <t>Põllumajandusministeerium</t>
  </si>
  <si>
    <t>3500.00.08</t>
  </si>
  <si>
    <t>Rahandusministeerium</t>
  </si>
  <si>
    <t>3500.00.09</t>
  </si>
  <si>
    <t>Toetused muudelt residentidelt</t>
  </si>
  <si>
    <t>3500.8</t>
  </si>
  <si>
    <t>Kaevandamisõiguse tasu</t>
  </si>
  <si>
    <t>Laekumine vee erikasutusest</t>
  </si>
  <si>
    <t>Saastetasud ja keskkonnale tekitatud kahju hüvitis</t>
  </si>
  <si>
    <t xml:space="preserve">Muud eelpool nimetamata tegevustulud </t>
  </si>
  <si>
    <t>38250, 38251</t>
  </si>
  <si>
    <t>3502.00.07</t>
  </si>
  <si>
    <t>Toetused valitsussektorisse kuuluvatelt sihtasutustelt</t>
  </si>
  <si>
    <t>3502.03</t>
  </si>
  <si>
    <t>PÕHIVARA SOETUSED VALDKONDADE JA OBJEKTIDE LÕIKES</t>
  </si>
  <si>
    <t>Haimre pargi tiikide rekonstrueerimine (projekteerimine, ehitus)</t>
  </si>
  <si>
    <t>Lisa 4</t>
  </si>
  <si>
    <t>MÄRJAMAA VALLA 2015. AASTA KOONDEELARVE (eurodes)</t>
  </si>
  <si>
    <t>MÄRJAMAA VALLA 2015. AASTA TULU- JA KULUBAAS (eurodes)</t>
  </si>
  <si>
    <t>MÄRJAMAA VALLA 2015. AASTA EELARVE PÕHITEGEVUSE KULUD VALDKONDADE LÕIKES (eurodes)</t>
  </si>
  <si>
    <t>MÄRJAMAA VALLA 2015. AASTA EELARVE PÕHIVARA SOETUSED VALDKONDADE LÕIKES (eurodes)</t>
  </si>
  <si>
    <t xml:space="preserve">Eelarve 2015    </t>
  </si>
  <si>
    <t xml:space="preserve">Märjamaa Valla Noortekeskuse ehitamine </t>
  </si>
  <si>
    <t>Märjamaa alevi Pärnu mnt. kõnnitee ehitus</t>
  </si>
  <si>
    <t>Märjamaa ujula katuse vahetus ja välisseinte soojustus</t>
  </si>
  <si>
    <t xml:space="preserve">Valgu Põhikooli pesuruumide remont </t>
  </si>
  <si>
    <t>Järta tervisespordikeskus</t>
  </si>
  <si>
    <t>Märjamaa Gümnaasiumi võimla ehitamine</t>
  </si>
  <si>
    <t xml:space="preserve">Sillaotsa Talumuuseumi väliõppeklassi ehitus </t>
  </si>
  <si>
    <t>Bussiootepaviljoni ehitamine ja paigaldamine</t>
  </si>
  <si>
    <t>3500.00.11</t>
  </si>
  <si>
    <t>Sotsiaalministeerium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</si>
</sst>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0" fillId="0" borderId="0"/>
  </cellStyleXfs>
  <cellXfs count="114">
    <xf numFmtId="0" fontId="0" fillId="0" borderId="0" xfId="0"/>
    <xf numFmtId="0" fontId="4" fillId="0" borderId="0" xfId="4" applyFont="1"/>
    <xf numFmtId="0" fontId="5" fillId="0" borderId="0" xfId="4" applyFont="1" applyFill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/>
    <xf numFmtId="0" fontId="7" fillId="0" borderId="0" xfId="5" applyFont="1" applyFill="1" applyBorder="1" applyAlignment="1" applyProtection="1">
      <alignment horizontal="left"/>
      <protection locked="0"/>
    </xf>
    <xf numFmtId="0" fontId="5" fillId="0" borderId="0" xfId="5" applyFont="1" applyFill="1" applyBorder="1" applyProtection="1">
      <protection locked="0"/>
    </xf>
    <xf numFmtId="0" fontId="3" fillId="0" borderId="0" xfId="5" applyFont="1" applyFill="1" applyBorder="1" applyProtection="1">
      <protection locked="0"/>
    </xf>
    <xf numFmtId="0" fontId="4" fillId="0" borderId="5" xfId="4" applyFont="1" applyBorder="1" applyAlignment="1">
      <alignment horizontal="left"/>
    </xf>
    <xf numFmtId="0" fontId="5" fillId="0" borderId="6" xfId="5" applyFont="1" applyFill="1" applyBorder="1" applyAlignment="1">
      <alignment horizontal="left"/>
    </xf>
    <xf numFmtId="0" fontId="5" fillId="0" borderId="6" xfId="5" applyFont="1" applyFill="1" applyBorder="1"/>
    <xf numFmtId="0" fontId="3" fillId="0" borderId="0" xfId="5" applyFont="1" applyFill="1" applyBorder="1"/>
    <xf numFmtId="0" fontId="4" fillId="0" borderId="7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0" xfId="4" applyFont="1" applyFill="1" applyBorder="1"/>
    <xf numFmtId="0" fontId="3" fillId="0" borderId="1" xfId="5" applyFont="1" applyFill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5" xfId="5" applyFont="1" applyFill="1" applyBorder="1" applyAlignment="1">
      <alignment horizontal="left"/>
    </xf>
    <xf numFmtId="0" fontId="6" fillId="0" borderId="0" xfId="5" applyFont="1" applyFill="1" applyBorder="1"/>
    <xf numFmtId="0" fontId="3" fillId="0" borderId="0" xfId="5" applyFont="1" applyFill="1" applyBorder="1" applyAlignment="1"/>
    <xf numFmtId="0" fontId="3" fillId="0" borderId="0" xfId="4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49" fontId="4" fillId="0" borderId="4" xfId="5" applyNumberFormat="1" applyFont="1" applyFill="1" applyBorder="1" applyAlignment="1">
      <alignment horizontal="left"/>
    </xf>
    <xf numFmtId="0" fontId="3" fillId="0" borderId="6" xfId="4" applyFont="1" applyBorder="1"/>
    <xf numFmtId="0" fontId="5" fillId="0" borderId="0" xfId="4" applyFont="1"/>
    <xf numFmtId="0" fontId="4" fillId="0" borderId="0" xfId="0" applyFont="1"/>
    <xf numFmtId="0" fontId="4" fillId="0" borderId="7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0" xfId="0" applyFont="1"/>
    <xf numFmtId="49" fontId="7" fillId="0" borderId="5" xfId="5" applyNumberFormat="1" applyFont="1" applyFill="1" applyBorder="1" applyAlignment="1">
      <alignment horizontal="left"/>
    </xf>
    <xf numFmtId="49" fontId="7" fillId="0" borderId="7" xfId="5" applyNumberFormat="1" applyFont="1" applyFill="1" applyBorder="1" applyAlignment="1">
      <alignment horizontal="left"/>
    </xf>
    <xf numFmtId="49" fontId="4" fillId="0" borderId="7" xfId="5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9" fontId="7" fillId="0" borderId="2" xfId="5" applyNumberFormat="1" applyFont="1" applyFill="1" applyBorder="1" applyAlignment="1">
      <alignment horizontal="left"/>
    </xf>
    <xf numFmtId="0" fontId="5" fillId="0" borderId="3" xfId="5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0" fontId="4" fillId="2" borderId="5" xfId="4" applyFont="1" applyFill="1" applyBorder="1" applyAlignment="1">
      <alignment horizontal="left"/>
    </xf>
    <xf numFmtId="0" fontId="5" fillId="2" borderId="6" xfId="5" applyFont="1" applyFill="1" applyBorder="1" applyAlignment="1">
      <alignment horizontal="left"/>
    </xf>
    <xf numFmtId="0" fontId="5" fillId="2" borderId="6" xfId="4" applyFont="1" applyFill="1" applyBorder="1" applyAlignment="1">
      <alignment horizontal="left"/>
    </xf>
    <xf numFmtId="0" fontId="3" fillId="2" borderId="6" xfId="4" applyFont="1" applyFill="1" applyBorder="1"/>
    <xf numFmtId="0" fontId="3" fillId="2" borderId="6" xfId="5" applyFont="1" applyFill="1" applyBorder="1"/>
    <xf numFmtId="0" fontId="7" fillId="2" borderId="5" xfId="4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9" fillId="0" borderId="8" xfId="5" applyNumberFormat="1" applyFont="1" applyFill="1" applyBorder="1" applyAlignment="1" applyProtection="1"/>
    <xf numFmtId="3" fontId="8" fillId="0" borderId="10" xfId="5" applyNumberFormat="1" applyFont="1" applyFill="1" applyBorder="1" applyAlignment="1" applyProtection="1">
      <protection locked="0"/>
    </xf>
    <xf numFmtId="3" fontId="8" fillId="0" borderId="10" xfId="5" applyNumberFormat="1" applyFont="1" applyFill="1" applyBorder="1" applyAlignment="1" applyProtection="1"/>
    <xf numFmtId="3" fontId="8" fillId="0" borderId="11" xfId="5" applyNumberFormat="1" applyFont="1" applyFill="1" applyBorder="1" applyAlignment="1" applyProtection="1"/>
    <xf numFmtId="3" fontId="8" fillId="0" borderId="9" xfId="5" applyNumberFormat="1" applyFont="1" applyFill="1" applyBorder="1" applyAlignment="1" applyProtection="1"/>
    <xf numFmtId="3" fontId="8" fillId="0" borderId="10" xfId="5" applyNumberFormat="1" applyFont="1" applyFill="1" applyBorder="1" applyProtection="1">
      <protection locked="0"/>
    </xf>
    <xf numFmtId="3" fontId="7" fillId="2" borderId="8" xfId="4" applyNumberFormat="1" applyFont="1" applyFill="1" applyBorder="1"/>
    <xf numFmtId="3" fontId="4" fillId="0" borderId="10" xfId="4" applyNumberFormat="1" applyFont="1" applyBorder="1"/>
    <xf numFmtId="3" fontId="9" fillId="0" borderId="8" xfId="4" applyNumberFormat="1" applyFont="1" applyBorder="1" applyAlignment="1" applyProtection="1"/>
    <xf numFmtId="3" fontId="8" fillId="0" borderId="10" xfId="4" applyNumberFormat="1" applyFont="1" applyBorder="1" applyAlignment="1" applyProtection="1">
      <protection locked="0"/>
    </xf>
    <xf numFmtId="3" fontId="8" fillId="0" borderId="10" xfId="4" applyNumberFormat="1" applyFont="1" applyBorder="1" applyAlignment="1" applyProtection="1"/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4" applyFont="1" applyBorder="1" applyAlignment="1">
      <alignment horizontal="left"/>
    </xf>
    <xf numFmtId="0" fontId="3" fillId="0" borderId="3" xfId="5" applyFont="1" applyFill="1" applyBorder="1" applyAlignment="1" applyProtection="1">
      <alignment horizontal="left"/>
      <protection locked="0"/>
    </xf>
    <xf numFmtId="0" fontId="3" fillId="0" borderId="3" xfId="5" applyFont="1" applyFill="1" applyBorder="1" applyProtection="1">
      <protection locked="0"/>
    </xf>
    <xf numFmtId="0" fontId="5" fillId="2" borderId="6" xfId="5" applyFont="1" applyFill="1" applyBorder="1"/>
    <xf numFmtId="3" fontId="9" fillId="2" borderId="8" xfId="5" applyNumberFormat="1" applyFont="1" applyFill="1" applyBorder="1" applyAlignment="1" applyProtection="1"/>
    <xf numFmtId="0" fontId="5" fillId="0" borderId="6" xfId="4" applyFont="1" applyFill="1" applyBorder="1" applyAlignment="1">
      <alignment horizontal="left"/>
    </xf>
    <xf numFmtId="0" fontId="4" fillId="0" borderId="2" xfId="4" applyFont="1" applyBorder="1" applyAlignment="1">
      <alignment horizontal="left"/>
    </xf>
    <xf numFmtId="0" fontId="3" fillId="0" borderId="3" xfId="5" applyFont="1" applyFill="1" applyBorder="1"/>
    <xf numFmtId="0" fontId="8" fillId="0" borderId="7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49" fontId="3" fillId="0" borderId="0" xfId="5" applyNumberFormat="1" applyFont="1" applyFill="1" applyBorder="1" applyAlignment="1">
      <alignment horizontal="left"/>
    </xf>
    <xf numFmtId="3" fontId="4" fillId="0" borderId="10" xfId="4" applyNumberFormat="1" applyFont="1" applyFill="1" applyBorder="1"/>
    <xf numFmtId="0" fontId="3" fillId="0" borderId="12" xfId="5" applyFont="1" applyFill="1" applyBorder="1" applyProtection="1">
      <protection locked="0"/>
    </xf>
    <xf numFmtId="0" fontId="5" fillId="2" borderId="13" xfId="5" applyFont="1" applyFill="1" applyBorder="1"/>
    <xf numFmtId="0" fontId="3" fillId="0" borderId="14" xfId="5" applyFont="1" applyFill="1" applyBorder="1"/>
    <xf numFmtId="0" fontId="3" fillId="0" borderId="14" xfId="5" applyFont="1" applyFill="1" applyBorder="1" applyAlignment="1"/>
    <xf numFmtId="0" fontId="3" fillId="2" borderId="13" xfId="4" applyFont="1" applyFill="1" applyBorder="1"/>
    <xf numFmtId="0" fontId="4" fillId="0" borderId="4" xfId="5" applyFont="1" applyFill="1" applyBorder="1" applyAlignment="1">
      <alignment horizontal="left"/>
    </xf>
    <xf numFmtId="0" fontId="3" fillId="0" borderId="15" xfId="5" applyFont="1" applyFill="1" applyBorder="1"/>
    <xf numFmtId="0" fontId="7" fillId="0" borderId="5" xfId="5" applyFont="1" applyFill="1" applyBorder="1" applyAlignment="1">
      <alignment horizontal="left"/>
    </xf>
    <xf numFmtId="0" fontId="4" fillId="0" borderId="2" xfId="5" applyFont="1" applyFill="1" applyBorder="1" applyAlignment="1">
      <alignment horizontal="left"/>
    </xf>
    <xf numFmtId="0" fontId="3" fillId="0" borderId="3" xfId="5" applyFont="1" applyFill="1" applyBorder="1" applyAlignment="1">
      <alignment horizontal="left"/>
    </xf>
    <xf numFmtId="0" fontId="3" fillId="0" borderId="12" xfId="5" applyFont="1" applyFill="1" applyBorder="1"/>
    <xf numFmtId="3" fontId="8" fillId="0" borderId="11" xfId="5" applyNumberFormat="1" applyFont="1" applyFill="1" applyBorder="1" applyAlignment="1" applyProtection="1">
      <protection locked="0"/>
    </xf>
    <xf numFmtId="3" fontId="7" fillId="2" borderId="9" xfId="4" applyNumberFormat="1" applyFont="1" applyFill="1" applyBorder="1"/>
    <xf numFmtId="3" fontId="7" fillId="2" borderId="11" xfId="4" applyNumberFormat="1" applyFont="1" applyFill="1" applyBorder="1"/>
    <xf numFmtId="3" fontId="4" fillId="0" borderId="0" xfId="4" applyNumberFormat="1" applyFont="1" applyBorder="1"/>
    <xf numFmtId="49" fontId="3" fillId="0" borderId="3" xfId="5" applyNumberFormat="1" applyFont="1" applyFill="1" applyBorder="1" applyAlignment="1">
      <alignment horizontal="left"/>
    </xf>
    <xf numFmtId="0" fontId="3" fillId="0" borderId="12" xfId="5" applyFont="1" applyFill="1" applyBorder="1" applyAlignment="1">
      <alignment horizontal="left"/>
    </xf>
    <xf numFmtId="49" fontId="3" fillId="0" borderId="1" xfId="5" applyNumberFormat="1" applyFont="1" applyFill="1" applyBorder="1" applyAlignment="1">
      <alignment horizontal="left"/>
    </xf>
    <xf numFmtId="0" fontId="3" fillId="0" borderId="15" xfId="5" applyFont="1" applyFill="1" applyBorder="1" applyAlignment="1">
      <alignment horizontal="left"/>
    </xf>
    <xf numFmtId="3" fontId="4" fillId="0" borderId="9" xfId="4" applyNumberFormat="1" applyFont="1" applyFill="1" applyBorder="1"/>
    <xf numFmtId="3" fontId="4" fillId="0" borderId="11" xfId="4" applyNumberFormat="1" applyFont="1" applyBorder="1"/>
    <xf numFmtId="1" fontId="3" fillId="0" borderId="3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3" fontId="8" fillId="0" borderId="9" xfId="4" applyNumberFormat="1" applyFont="1" applyBorder="1" applyAlignment="1" applyProtection="1">
      <protection locked="0"/>
    </xf>
    <xf numFmtId="49" fontId="7" fillId="0" borderId="4" xfId="5" applyNumberFormat="1" applyFont="1" applyFill="1" applyBorder="1" applyAlignment="1">
      <alignment horizontal="left"/>
    </xf>
    <xf numFmtId="3" fontId="8" fillId="0" borderId="11" xfId="4" applyNumberFormat="1" applyFont="1" applyBorder="1" applyAlignment="1" applyProtection="1">
      <protection locked="0"/>
    </xf>
    <xf numFmtId="3" fontId="6" fillId="0" borderId="9" xfId="5" applyNumberFormat="1" applyFont="1" applyFill="1" applyBorder="1" applyAlignment="1" applyProtection="1">
      <alignment horizontal="center" wrapText="1"/>
      <protection locked="0"/>
    </xf>
    <xf numFmtId="0" fontId="6" fillId="0" borderId="14" xfId="5" applyFont="1" applyFill="1" applyBorder="1"/>
    <xf numFmtId="3" fontId="8" fillId="0" borderId="9" xfId="4" applyNumberFormat="1" applyFont="1" applyBorder="1" applyAlignment="1" applyProtection="1"/>
    <xf numFmtId="3" fontId="8" fillId="0" borderId="11" xfId="4" applyNumberFormat="1" applyFont="1" applyBorder="1" applyAlignment="1" applyProtection="1"/>
    <xf numFmtId="3" fontId="8" fillId="0" borderId="0" xfId="5" applyNumberFormat="1" applyFont="1" applyFill="1" applyBorder="1" applyAlignment="1" applyProtection="1"/>
    <xf numFmtId="3" fontId="3" fillId="0" borderId="0" xfId="4" applyNumberFormat="1" applyFont="1"/>
    <xf numFmtId="0" fontId="4" fillId="0" borderId="0" xfId="5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/>
    </xf>
    <xf numFmtId="3" fontId="4" fillId="0" borderId="9" xfId="4" applyNumberFormat="1" applyFont="1" applyBorder="1"/>
    <xf numFmtId="0" fontId="5" fillId="2" borderId="6" xfId="5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</cellXfs>
  <cellStyles count="7">
    <cellStyle name="Normaallaad" xfId="0" builtinId="0"/>
    <cellStyle name="Normaallaad 2" xfId="2"/>
    <cellStyle name="Normaallaad 3" xfId="3"/>
    <cellStyle name="Normaallaad 4" xfId="6"/>
    <cellStyle name="Normal 2" xfId="4"/>
    <cellStyle name="Normal_Sheet1" xfId="1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G13" sqref="G13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70</v>
      </c>
    </row>
    <row r="2" spans="1:4" ht="51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109</v>
      </c>
      <c r="B4" s="6"/>
      <c r="C4" s="7"/>
    </row>
    <row r="5" spans="1:4" ht="51.75" customHeight="1" thickBot="1" x14ac:dyDescent="0.25">
      <c r="A5" s="64" t="s">
        <v>23</v>
      </c>
      <c r="B5" s="65" t="s">
        <v>24</v>
      </c>
      <c r="C5" s="76"/>
      <c r="D5" s="102" t="s">
        <v>113</v>
      </c>
    </row>
    <row r="6" spans="1:4" ht="15" customHeight="1" thickBot="1" x14ac:dyDescent="0.25">
      <c r="A6" s="39"/>
      <c r="B6" s="40" t="s">
        <v>25</v>
      </c>
      <c r="C6" s="77"/>
      <c r="D6" s="68">
        <f>D7+D8+D9+D10</f>
        <v>6500000</v>
      </c>
    </row>
    <row r="7" spans="1:4" x14ac:dyDescent="0.2">
      <c r="A7" s="16">
        <v>30</v>
      </c>
      <c r="B7" s="20" t="s">
        <v>26</v>
      </c>
      <c r="C7" s="78"/>
      <c r="D7" s="53">
        <v>4001050</v>
      </c>
    </row>
    <row r="8" spans="1:4" x14ac:dyDescent="0.2">
      <c r="A8" s="16">
        <v>32</v>
      </c>
      <c r="B8" s="13" t="s">
        <v>27</v>
      </c>
      <c r="C8" s="78"/>
      <c r="D8" s="53">
        <v>461988</v>
      </c>
    </row>
    <row r="9" spans="1:4" x14ac:dyDescent="0.2">
      <c r="A9" s="16" t="s">
        <v>28</v>
      </c>
      <c r="B9" s="13" t="s">
        <v>29</v>
      </c>
      <c r="C9" s="78"/>
      <c r="D9" s="53">
        <v>1990962</v>
      </c>
    </row>
    <row r="10" spans="1:4" ht="13.5" thickBot="1" x14ac:dyDescent="0.25">
      <c r="A10" s="16" t="s">
        <v>32</v>
      </c>
      <c r="B10" s="13" t="s">
        <v>33</v>
      </c>
      <c r="C10" s="78"/>
      <c r="D10" s="53">
        <v>46000</v>
      </c>
    </row>
    <row r="11" spans="1:4" ht="13.5" thickBot="1" x14ac:dyDescent="0.25">
      <c r="A11" s="39"/>
      <c r="B11" s="40" t="s">
        <v>34</v>
      </c>
      <c r="C11" s="77"/>
      <c r="D11" s="68">
        <f>D12+D16</f>
        <v>6054700</v>
      </c>
    </row>
    <row r="12" spans="1:4" x14ac:dyDescent="0.2">
      <c r="A12" s="84"/>
      <c r="B12" s="85" t="s">
        <v>35</v>
      </c>
      <c r="C12" s="86"/>
      <c r="D12" s="55">
        <f>D13+D14+D15</f>
        <v>497882</v>
      </c>
    </row>
    <row r="13" spans="1:4" x14ac:dyDescent="0.2">
      <c r="A13" s="12">
        <v>413</v>
      </c>
      <c r="B13" s="13"/>
      <c r="C13" s="18" t="s">
        <v>36</v>
      </c>
      <c r="D13" s="53">
        <v>320668</v>
      </c>
    </row>
    <row r="14" spans="1:4" x14ac:dyDescent="0.2">
      <c r="A14" s="12">
        <v>4500</v>
      </c>
      <c r="B14" s="13"/>
      <c r="C14" s="19" t="s">
        <v>37</v>
      </c>
      <c r="D14" s="53">
        <v>155922</v>
      </c>
    </row>
    <row r="15" spans="1:4" x14ac:dyDescent="0.2">
      <c r="A15" s="72">
        <v>452</v>
      </c>
      <c r="B15" s="73"/>
      <c r="C15" s="18" t="s">
        <v>38</v>
      </c>
      <c r="D15" s="52">
        <v>21292</v>
      </c>
    </row>
    <row r="16" spans="1:4" x14ac:dyDescent="0.2">
      <c r="A16" s="16"/>
      <c r="B16" s="13" t="s">
        <v>39</v>
      </c>
      <c r="C16" s="78"/>
      <c r="D16" s="53">
        <f>D17+D18+D19</f>
        <v>5556818</v>
      </c>
    </row>
    <row r="17" spans="1:4" x14ac:dyDescent="0.2">
      <c r="A17" s="12">
        <v>50</v>
      </c>
      <c r="B17" s="13"/>
      <c r="C17" s="78" t="s">
        <v>5</v>
      </c>
      <c r="D17" s="53">
        <v>3462791</v>
      </c>
    </row>
    <row r="18" spans="1:4" x14ac:dyDescent="0.2">
      <c r="A18" s="12">
        <v>55</v>
      </c>
      <c r="B18" s="13"/>
      <c r="C18" s="78" t="s">
        <v>6</v>
      </c>
      <c r="D18" s="53">
        <v>2080055</v>
      </c>
    </row>
    <row r="19" spans="1:4" ht="13.5" thickBot="1" x14ac:dyDescent="0.25">
      <c r="A19" s="81">
        <v>60</v>
      </c>
      <c r="B19" s="15"/>
      <c r="C19" s="82" t="s">
        <v>19</v>
      </c>
      <c r="D19" s="87">
        <v>13972</v>
      </c>
    </row>
    <row r="20" spans="1:4" ht="13.5" thickBot="1" x14ac:dyDescent="0.25">
      <c r="A20" s="39"/>
      <c r="B20" s="41" t="s">
        <v>40</v>
      </c>
      <c r="C20" s="80"/>
      <c r="D20" s="57">
        <f>D6-D11</f>
        <v>445300</v>
      </c>
    </row>
    <row r="21" spans="1:4" ht="13.5" thickBot="1" x14ac:dyDescent="0.25">
      <c r="A21" s="39"/>
      <c r="B21" s="41" t="s">
        <v>41</v>
      </c>
      <c r="C21" s="80"/>
      <c r="D21" s="57">
        <f>D22+D23+D24+D25+D26+D27</f>
        <v>-321567</v>
      </c>
    </row>
    <row r="22" spans="1:4" x14ac:dyDescent="0.2">
      <c r="A22" s="12">
        <v>381</v>
      </c>
      <c r="B22" s="13"/>
      <c r="C22" s="78" t="s">
        <v>42</v>
      </c>
      <c r="D22" s="52">
        <v>50000</v>
      </c>
    </row>
    <row r="23" spans="1:4" x14ac:dyDescent="0.2">
      <c r="A23" s="12">
        <v>15</v>
      </c>
      <c r="B23" s="13"/>
      <c r="C23" s="78" t="s">
        <v>43</v>
      </c>
      <c r="D23" s="52">
        <v>-1035000</v>
      </c>
    </row>
    <row r="24" spans="1:4" x14ac:dyDescent="0.2">
      <c r="A24" s="12">
        <v>3502</v>
      </c>
      <c r="B24" s="13"/>
      <c r="C24" s="78" t="s">
        <v>44</v>
      </c>
      <c r="D24" s="53">
        <v>737435</v>
      </c>
    </row>
    <row r="25" spans="1:4" x14ac:dyDescent="0.2">
      <c r="A25" s="12">
        <v>4502</v>
      </c>
      <c r="B25" s="13"/>
      <c r="C25" s="79" t="s">
        <v>45</v>
      </c>
      <c r="D25" s="52">
        <v>-40000</v>
      </c>
    </row>
    <row r="26" spans="1:4" x14ac:dyDescent="0.2">
      <c r="A26" s="21">
        <v>655</v>
      </c>
      <c r="B26" s="20"/>
      <c r="C26" s="78" t="s">
        <v>46</v>
      </c>
      <c r="D26" s="58">
        <v>500</v>
      </c>
    </row>
    <row r="27" spans="1:4" ht="13.5" thickBot="1" x14ac:dyDescent="0.25">
      <c r="A27" s="81">
        <v>650</v>
      </c>
      <c r="B27" s="15"/>
      <c r="C27" s="82" t="s">
        <v>47</v>
      </c>
      <c r="D27" s="52">
        <v>-34502</v>
      </c>
    </row>
    <row r="28" spans="1:4" s="36" customFormat="1" ht="13.5" thickBot="1" x14ac:dyDescent="0.25">
      <c r="A28" s="44"/>
      <c r="B28" s="40" t="s">
        <v>48</v>
      </c>
      <c r="C28" s="67"/>
      <c r="D28" s="57">
        <f>D20+D21</f>
        <v>123733</v>
      </c>
    </row>
    <row r="29" spans="1:4" ht="13.5" thickBot="1" x14ac:dyDescent="0.25">
      <c r="A29" s="39"/>
      <c r="B29" s="41" t="s">
        <v>49</v>
      </c>
      <c r="C29" s="42"/>
      <c r="D29" s="88">
        <f>D30+D31</f>
        <v>-163733</v>
      </c>
    </row>
    <row r="30" spans="1:4" x14ac:dyDescent="0.2">
      <c r="A30" s="109" t="s">
        <v>67</v>
      </c>
      <c r="B30" s="91"/>
      <c r="C30" s="92" t="s">
        <v>64</v>
      </c>
      <c r="D30" s="95">
        <v>318000</v>
      </c>
    </row>
    <row r="31" spans="1:4" ht="13.5" thickBot="1" x14ac:dyDescent="0.25">
      <c r="A31" s="22" t="s">
        <v>68</v>
      </c>
      <c r="B31" s="93"/>
      <c r="C31" s="94" t="s">
        <v>50</v>
      </c>
      <c r="D31" s="96">
        <v>-481733</v>
      </c>
    </row>
    <row r="32" spans="1:4" ht="13.5" thickBot="1" x14ac:dyDescent="0.25">
      <c r="A32" s="44">
        <v>100</v>
      </c>
      <c r="B32" s="40" t="s">
        <v>51</v>
      </c>
      <c r="C32" s="43"/>
      <c r="D32" s="89">
        <f>D28+D29</f>
        <v>-40000</v>
      </c>
    </row>
    <row r="33" spans="1:3" x14ac:dyDescent="0.2">
      <c r="A33" s="25"/>
      <c r="B33" s="28"/>
      <c r="C33" s="28"/>
    </row>
    <row r="34" spans="1:3" x14ac:dyDescent="0.2">
      <c r="A34" s="25"/>
      <c r="B34" s="28"/>
      <c r="C34" s="28"/>
    </row>
    <row r="35" spans="1:3" x14ac:dyDescent="0.2">
      <c r="A35" s="25"/>
      <c r="B35" s="28"/>
      <c r="C35" s="28"/>
    </row>
    <row r="36" spans="1:3" x14ac:dyDescent="0.2">
      <c r="A36" s="25"/>
      <c r="B36" s="28"/>
      <c r="C36" s="28"/>
    </row>
    <row r="37" spans="1:3" x14ac:dyDescent="0.2">
      <c r="A37" s="25"/>
      <c r="B37" s="28"/>
      <c r="C37" s="28"/>
    </row>
    <row r="38" spans="1:3" x14ac:dyDescent="0.2">
      <c r="A38" s="25"/>
      <c r="B38" s="28"/>
      <c r="C38" s="28"/>
    </row>
    <row r="39" spans="1:3" x14ac:dyDescent="0.2">
      <c r="A39" s="25"/>
      <c r="B39" s="28"/>
      <c r="C39" s="28"/>
    </row>
    <row r="40" spans="1:3" x14ac:dyDescent="0.2">
      <c r="A40" s="25"/>
      <c r="B40" s="28"/>
      <c r="C40" s="28"/>
    </row>
  </sheetData>
  <conditionalFormatting sqref="D20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D65" sqref="D65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69</v>
      </c>
    </row>
    <row r="2" spans="1:4" ht="51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110</v>
      </c>
      <c r="B4" s="6"/>
      <c r="C4" s="7"/>
    </row>
    <row r="5" spans="1:4" ht="51.75" customHeight="1" thickBot="1" x14ac:dyDescent="0.25">
      <c r="A5" s="64" t="s">
        <v>23</v>
      </c>
      <c r="B5" s="65" t="s">
        <v>24</v>
      </c>
      <c r="C5" s="66"/>
      <c r="D5" s="102" t="s">
        <v>113</v>
      </c>
    </row>
    <row r="6" spans="1:4" ht="15" customHeight="1" thickBot="1" x14ac:dyDescent="0.25">
      <c r="A6" s="39"/>
      <c r="B6" s="40" t="s">
        <v>71</v>
      </c>
      <c r="C6" s="67"/>
      <c r="D6" s="68">
        <f>D7+D10+D24+D33</f>
        <v>6500000</v>
      </c>
    </row>
    <row r="7" spans="1:4" ht="13.5" thickBot="1" x14ac:dyDescent="0.25">
      <c r="A7" s="8">
        <v>30</v>
      </c>
      <c r="B7" s="69" t="s">
        <v>26</v>
      </c>
      <c r="C7" s="10"/>
      <c r="D7" s="51">
        <f>D8+D9</f>
        <v>4001050</v>
      </c>
    </row>
    <row r="8" spans="1:4" x14ac:dyDescent="0.2">
      <c r="A8" s="12">
        <v>3000</v>
      </c>
      <c r="B8" s="13"/>
      <c r="C8" s="11" t="s">
        <v>0</v>
      </c>
      <c r="D8" s="52">
        <v>3612980</v>
      </c>
    </row>
    <row r="9" spans="1:4" ht="13.5" thickBot="1" x14ac:dyDescent="0.25">
      <c r="A9" s="12">
        <v>3030</v>
      </c>
      <c r="B9" s="13"/>
      <c r="C9" s="11" t="s">
        <v>1</v>
      </c>
      <c r="D9" s="52">
        <v>388070</v>
      </c>
    </row>
    <row r="10" spans="1:4" ht="13.5" thickBot="1" x14ac:dyDescent="0.25">
      <c r="A10" s="8">
        <v>32</v>
      </c>
      <c r="B10" s="9" t="s">
        <v>27</v>
      </c>
      <c r="C10" s="10"/>
      <c r="D10" s="51">
        <f>SUM(D11+D12+D20)</f>
        <v>461988</v>
      </c>
    </row>
    <row r="11" spans="1:4" x14ac:dyDescent="0.2">
      <c r="A11" s="70">
        <v>320</v>
      </c>
      <c r="B11" s="35"/>
      <c r="C11" s="71" t="s">
        <v>61</v>
      </c>
      <c r="D11" s="55">
        <v>11500</v>
      </c>
    </row>
    <row r="12" spans="1:4" x14ac:dyDescent="0.2">
      <c r="A12" s="16">
        <v>322</v>
      </c>
      <c r="B12" s="13"/>
      <c r="C12" s="11" t="s">
        <v>62</v>
      </c>
      <c r="D12" s="53">
        <f>D13+D14+D15+D16+D17+D18+D19</f>
        <v>429725</v>
      </c>
    </row>
    <row r="13" spans="1:4" s="1" customFormat="1" x14ac:dyDescent="0.2">
      <c r="A13" s="16">
        <v>3220</v>
      </c>
      <c r="B13" s="13"/>
      <c r="C13" s="47" t="s">
        <v>7</v>
      </c>
      <c r="D13" s="53">
        <v>234392</v>
      </c>
    </row>
    <row r="14" spans="1:4" s="1" customFormat="1" x14ac:dyDescent="0.2">
      <c r="A14" s="16">
        <v>3221</v>
      </c>
      <c r="B14" s="13"/>
      <c r="C14" s="47" t="s">
        <v>72</v>
      </c>
      <c r="D14" s="53">
        <v>109590</v>
      </c>
    </row>
    <row r="15" spans="1:4" s="1" customFormat="1" x14ac:dyDescent="0.2">
      <c r="A15" s="16">
        <v>3222</v>
      </c>
      <c r="B15" s="13"/>
      <c r="C15" s="47" t="s">
        <v>2</v>
      </c>
      <c r="D15" s="53">
        <v>76840</v>
      </c>
    </row>
    <row r="16" spans="1:4" s="1" customFormat="1" x14ac:dyDescent="0.2">
      <c r="A16" s="16">
        <v>3224</v>
      </c>
      <c r="B16" s="13"/>
      <c r="C16" s="47" t="s">
        <v>3</v>
      </c>
      <c r="D16" s="53">
        <v>2120</v>
      </c>
    </row>
    <row r="17" spans="1:4" s="1" customFormat="1" x14ac:dyDescent="0.2">
      <c r="A17" s="16">
        <v>3225</v>
      </c>
      <c r="B17" s="13"/>
      <c r="C17" s="47" t="s">
        <v>4</v>
      </c>
      <c r="D17" s="53">
        <v>418</v>
      </c>
    </row>
    <row r="18" spans="1:4" s="1" customFormat="1" x14ac:dyDescent="0.2">
      <c r="A18" s="16">
        <v>3227</v>
      </c>
      <c r="B18" s="13"/>
      <c r="C18" s="62" t="s">
        <v>20</v>
      </c>
      <c r="D18" s="53">
        <v>6200</v>
      </c>
    </row>
    <row r="19" spans="1:4" s="1" customFormat="1" x14ac:dyDescent="0.2">
      <c r="A19" s="16">
        <v>3229</v>
      </c>
      <c r="B19" s="13"/>
      <c r="C19" s="47" t="s">
        <v>8</v>
      </c>
      <c r="D19" s="53">
        <v>165</v>
      </c>
    </row>
    <row r="20" spans="1:4" s="1" customFormat="1" x14ac:dyDescent="0.2">
      <c r="A20" s="16">
        <v>323</v>
      </c>
      <c r="B20" s="13"/>
      <c r="C20" s="47" t="s">
        <v>63</v>
      </c>
      <c r="D20" s="53">
        <f>D21+D22+D23</f>
        <v>20763</v>
      </c>
    </row>
    <row r="21" spans="1:4" s="1" customFormat="1" x14ac:dyDescent="0.2">
      <c r="A21" s="26">
        <v>3233</v>
      </c>
      <c r="B21" s="32"/>
      <c r="C21" s="47" t="s">
        <v>21</v>
      </c>
      <c r="D21" s="53">
        <v>15723</v>
      </c>
    </row>
    <row r="22" spans="1:4" s="1" customFormat="1" x14ac:dyDescent="0.2">
      <c r="A22" s="26">
        <v>3237</v>
      </c>
      <c r="B22" s="32"/>
      <c r="C22" s="47" t="s">
        <v>9</v>
      </c>
      <c r="D22" s="53">
        <v>3960</v>
      </c>
    </row>
    <row r="23" spans="1:4" s="1" customFormat="1" ht="13.5" thickBot="1" x14ac:dyDescent="0.25">
      <c r="A23" s="27">
        <v>3238</v>
      </c>
      <c r="B23" s="33"/>
      <c r="C23" s="63" t="s">
        <v>22</v>
      </c>
      <c r="D23" s="54">
        <v>1080</v>
      </c>
    </row>
    <row r="24" spans="1:4" ht="13.5" thickBot="1" x14ac:dyDescent="0.25">
      <c r="A24" s="8" t="s">
        <v>28</v>
      </c>
      <c r="B24" s="9" t="s">
        <v>29</v>
      </c>
      <c r="C24" s="10"/>
      <c r="D24" s="51">
        <f>D25+D26+D27</f>
        <v>1990962</v>
      </c>
    </row>
    <row r="25" spans="1:4" x14ac:dyDescent="0.2">
      <c r="A25" s="12">
        <v>35200</v>
      </c>
      <c r="B25" s="13"/>
      <c r="C25" s="11" t="s">
        <v>30</v>
      </c>
      <c r="D25" s="53">
        <v>546970</v>
      </c>
    </row>
    <row r="26" spans="1:4" x14ac:dyDescent="0.2">
      <c r="A26" s="12">
        <v>35201</v>
      </c>
      <c r="B26" s="13"/>
      <c r="C26" s="14" t="s">
        <v>31</v>
      </c>
      <c r="D26" s="52">
        <v>1203576</v>
      </c>
    </row>
    <row r="27" spans="1:4" x14ac:dyDescent="0.2">
      <c r="A27" s="12">
        <v>3500</v>
      </c>
      <c r="B27" s="13"/>
      <c r="C27" s="14" t="s">
        <v>37</v>
      </c>
      <c r="D27" s="53">
        <f>D28+D29+D30+D31+D32</f>
        <v>240416</v>
      </c>
    </row>
    <row r="28" spans="1:4" x14ac:dyDescent="0.2">
      <c r="A28" s="12" t="s">
        <v>91</v>
      </c>
      <c r="B28" s="13"/>
      <c r="C28" s="14" t="s">
        <v>90</v>
      </c>
      <c r="D28" s="53">
        <v>210464</v>
      </c>
    </row>
    <row r="29" spans="1:4" x14ac:dyDescent="0.2">
      <c r="A29" s="12" t="s">
        <v>93</v>
      </c>
      <c r="B29" s="13"/>
      <c r="C29" s="14" t="s">
        <v>92</v>
      </c>
      <c r="D29" s="53">
        <v>7300</v>
      </c>
    </row>
    <row r="30" spans="1:4" x14ac:dyDescent="0.2">
      <c r="A30" s="12" t="s">
        <v>95</v>
      </c>
      <c r="B30" s="13"/>
      <c r="C30" s="14" t="s">
        <v>94</v>
      </c>
      <c r="D30" s="53">
        <v>6252</v>
      </c>
    </row>
    <row r="31" spans="1:4" x14ac:dyDescent="0.2">
      <c r="A31" s="12" t="s">
        <v>122</v>
      </c>
      <c r="B31" s="13"/>
      <c r="C31" s="14" t="s">
        <v>123</v>
      </c>
      <c r="D31" s="53">
        <v>11000</v>
      </c>
    </row>
    <row r="32" spans="1:4" ht="13.5" thickBot="1" x14ac:dyDescent="0.25">
      <c r="A32" s="12" t="s">
        <v>97</v>
      </c>
      <c r="B32" s="13"/>
      <c r="C32" s="14" t="s">
        <v>96</v>
      </c>
      <c r="D32" s="53">
        <v>5400</v>
      </c>
    </row>
    <row r="33" spans="1:4" ht="13.5" thickBot="1" x14ac:dyDescent="0.25">
      <c r="A33" s="8" t="s">
        <v>32</v>
      </c>
      <c r="B33" s="9" t="s">
        <v>33</v>
      </c>
      <c r="C33" s="10"/>
      <c r="D33" s="51">
        <f>D34+D35+D36+D37</f>
        <v>46000</v>
      </c>
    </row>
    <row r="34" spans="1:4" x14ac:dyDescent="0.2">
      <c r="A34" s="12" t="s">
        <v>102</v>
      </c>
      <c r="B34" s="13"/>
      <c r="C34" s="18" t="s">
        <v>98</v>
      </c>
      <c r="D34" s="56">
        <v>36000</v>
      </c>
    </row>
    <row r="35" spans="1:4" x14ac:dyDescent="0.2">
      <c r="A35" s="12">
        <v>38254</v>
      </c>
      <c r="B35" s="13"/>
      <c r="C35" s="11" t="s">
        <v>99</v>
      </c>
      <c r="D35" s="56">
        <v>9000</v>
      </c>
    </row>
    <row r="36" spans="1:4" x14ac:dyDescent="0.2">
      <c r="A36" s="12">
        <v>3882</v>
      </c>
      <c r="B36" s="13"/>
      <c r="C36" s="11" t="s">
        <v>100</v>
      </c>
      <c r="D36" s="53">
        <v>500</v>
      </c>
    </row>
    <row r="37" spans="1:4" ht="13.5" thickBot="1" x14ac:dyDescent="0.25">
      <c r="A37" s="12">
        <v>3880</v>
      </c>
      <c r="B37" s="13"/>
      <c r="C37" s="11" t="s">
        <v>101</v>
      </c>
      <c r="D37" s="53">
        <v>500</v>
      </c>
    </row>
    <row r="38" spans="1:4" ht="13.5" thickBot="1" x14ac:dyDescent="0.25">
      <c r="A38" s="39"/>
      <c r="B38" s="41" t="s">
        <v>73</v>
      </c>
      <c r="C38" s="42"/>
      <c r="D38" s="57">
        <f>D39+D40+D43</f>
        <v>787935</v>
      </c>
    </row>
    <row r="39" spans="1:4" x14ac:dyDescent="0.2">
      <c r="A39" s="12">
        <v>381</v>
      </c>
      <c r="B39" s="13"/>
      <c r="C39" s="11" t="s">
        <v>74</v>
      </c>
      <c r="D39" s="52">
        <v>50000</v>
      </c>
    </row>
    <row r="40" spans="1:4" x14ac:dyDescent="0.2">
      <c r="A40" s="12">
        <v>3502</v>
      </c>
      <c r="B40" s="13"/>
      <c r="C40" s="11" t="s">
        <v>75</v>
      </c>
      <c r="D40" s="53">
        <f>D41+D42</f>
        <v>737435</v>
      </c>
    </row>
    <row r="41" spans="1:4" x14ac:dyDescent="0.2">
      <c r="A41" s="12" t="s">
        <v>103</v>
      </c>
      <c r="B41" s="13"/>
      <c r="C41" s="14" t="s">
        <v>90</v>
      </c>
      <c r="D41" s="53">
        <v>100000</v>
      </c>
    </row>
    <row r="42" spans="1:4" x14ac:dyDescent="0.2">
      <c r="A42" s="12" t="s">
        <v>105</v>
      </c>
      <c r="B42" s="13"/>
      <c r="C42" s="11" t="s">
        <v>104</v>
      </c>
      <c r="D42" s="53">
        <v>637435</v>
      </c>
    </row>
    <row r="43" spans="1:4" ht="13.5" thickBot="1" x14ac:dyDescent="0.25">
      <c r="A43" s="21">
        <v>655</v>
      </c>
      <c r="B43" s="20"/>
      <c r="C43" s="11" t="s">
        <v>76</v>
      </c>
      <c r="D43" s="58">
        <v>500</v>
      </c>
    </row>
    <row r="44" spans="1:4" ht="13.5" thickBot="1" x14ac:dyDescent="0.25">
      <c r="A44" s="39"/>
      <c r="B44" s="41" t="s">
        <v>77</v>
      </c>
      <c r="C44" s="42"/>
      <c r="D44" s="57">
        <f>SUM(D45)</f>
        <v>318000</v>
      </c>
    </row>
    <row r="45" spans="1:4" ht="13.5" thickBot="1" x14ac:dyDescent="0.25">
      <c r="A45" s="31" t="s">
        <v>67</v>
      </c>
      <c r="B45" s="74"/>
      <c r="C45" s="13" t="s">
        <v>78</v>
      </c>
      <c r="D45" s="75">
        <v>318000</v>
      </c>
    </row>
    <row r="46" spans="1:4" ht="13.5" thickBot="1" x14ac:dyDescent="0.25">
      <c r="A46" s="44">
        <v>100</v>
      </c>
      <c r="B46" s="40" t="s">
        <v>79</v>
      </c>
      <c r="C46" s="43"/>
      <c r="D46" s="57">
        <v>40000</v>
      </c>
    </row>
    <row r="47" spans="1:4" s="24" customFormat="1" ht="13.5" thickBot="1" x14ac:dyDescent="0.25">
      <c r="A47" s="83"/>
      <c r="B47" s="9" t="s">
        <v>80</v>
      </c>
      <c r="C47" s="10"/>
      <c r="D47" s="51">
        <f>D6+D38+D44+D46</f>
        <v>7645935</v>
      </c>
    </row>
    <row r="48" spans="1:4" x14ac:dyDescent="0.2">
      <c r="A48" s="108"/>
      <c r="B48" s="13"/>
      <c r="C48" s="11"/>
      <c r="D48" s="106"/>
    </row>
    <row r="49" spans="1:4" ht="13.5" thickBot="1" x14ac:dyDescent="0.25">
      <c r="A49" s="108"/>
      <c r="B49" s="13"/>
      <c r="C49" s="11"/>
      <c r="D49" s="106"/>
    </row>
    <row r="50" spans="1:4" ht="13.5" thickBot="1" x14ac:dyDescent="0.25">
      <c r="A50" s="39"/>
      <c r="B50" s="40" t="s">
        <v>81</v>
      </c>
      <c r="C50" s="67"/>
      <c r="D50" s="68">
        <f>D51+D55</f>
        <v>6054700</v>
      </c>
    </row>
    <row r="51" spans="1:4" ht="13.5" thickBot="1" x14ac:dyDescent="0.25">
      <c r="A51" s="17"/>
      <c r="B51" s="9" t="s">
        <v>35</v>
      </c>
      <c r="C51" s="10"/>
      <c r="D51" s="51">
        <f>D52+D53+D54</f>
        <v>497882</v>
      </c>
    </row>
    <row r="52" spans="1:4" x14ac:dyDescent="0.2">
      <c r="A52" s="12">
        <v>413</v>
      </c>
      <c r="B52" s="13"/>
      <c r="C52" s="18" t="s">
        <v>36</v>
      </c>
      <c r="D52" s="53">
        <v>320668</v>
      </c>
    </row>
    <row r="53" spans="1:4" x14ac:dyDescent="0.2">
      <c r="A53" s="12">
        <v>4500</v>
      </c>
      <c r="B53" s="13"/>
      <c r="C53" s="19" t="s">
        <v>37</v>
      </c>
      <c r="D53" s="53">
        <v>155922</v>
      </c>
    </row>
    <row r="54" spans="1:4" ht="13.5" thickBot="1" x14ac:dyDescent="0.25">
      <c r="A54" s="72">
        <v>452</v>
      </c>
      <c r="B54" s="73"/>
      <c r="C54" s="18" t="s">
        <v>38</v>
      </c>
      <c r="D54" s="52">
        <v>21292</v>
      </c>
    </row>
    <row r="55" spans="1:4" ht="13.5" thickBot="1" x14ac:dyDescent="0.25">
      <c r="A55" s="8"/>
      <c r="B55" s="9" t="s">
        <v>39</v>
      </c>
      <c r="C55" s="10"/>
      <c r="D55" s="51">
        <f>D56+D57+D58</f>
        <v>5556818</v>
      </c>
    </row>
    <row r="56" spans="1:4" x14ac:dyDescent="0.2">
      <c r="A56" s="12">
        <v>50</v>
      </c>
      <c r="B56" s="13"/>
      <c r="C56" s="11" t="s">
        <v>5</v>
      </c>
      <c r="D56" s="53">
        <v>3462791</v>
      </c>
    </row>
    <row r="57" spans="1:4" x14ac:dyDescent="0.2">
      <c r="A57" s="12">
        <v>55</v>
      </c>
      <c r="B57" s="13"/>
      <c r="C57" s="11" t="s">
        <v>6</v>
      </c>
      <c r="D57" s="53">
        <v>2080055</v>
      </c>
    </row>
    <row r="58" spans="1:4" ht="13.5" thickBot="1" x14ac:dyDescent="0.25">
      <c r="A58" s="12">
        <v>60</v>
      </c>
      <c r="B58" s="13"/>
      <c r="C58" s="11" t="s">
        <v>19</v>
      </c>
      <c r="D58" s="52">
        <v>13972</v>
      </c>
    </row>
    <row r="59" spans="1:4" ht="13.5" thickBot="1" x14ac:dyDescent="0.25">
      <c r="A59" s="39"/>
      <c r="B59" s="41" t="s">
        <v>82</v>
      </c>
      <c r="C59" s="42"/>
      <c r="D59" s="57">
        <f>D60+D61+D62</f>
        <v>1109502</v>
      </c>
    </row>
    <row r="60" spans="1:4" x14ac:dyDescent="0.2">
      <c r="A60" s="12">
        <v>15</v>
      </c>
      <c r="B60" s="13"/>
      <c r="C60" s="11" t="s">
        <v>65</v>
      </c>
      <c r="D60" s="52">
        <v>1035000</v>
      </c>
    </row>
    <row r="61" spans="1:4" x14ac:dyDescent="0.2">
      <c r="A61" s="12">
        <v>4502</v>
      </c>
      <c r="B61" s="13"/>
      <c r="C61" s="19" t="s">
        <v>83</v>
      </c>
      <c r="D61" s="52">
        <v>40000</v>
      </c>
    </row>
    <row r="62" spans="1:4" ht="13.5" thickBot="1" x14ac:dyDescent="0.25">
      <c r="A62" s="12">
        <v>650</v>
      </c>
      <c r="B62" s="13"/>
      <c r="C62" s="11" t="s">
        <v>84</v>
      </c>
      <c r="D62" s="52">
        <v>34502</v>
      </c>
    </row>
    <row r="63" spans="1:4" ht="13.5" thickBot="1" x14ac:dyDescent="0.25">
      <c r="A63" s="39"/>
      <c r="B63" s="41" t="s">
        <v>85</v>
      </c>
      <c r="C63" s="42"/>
      <c r="D63" s="57">
        <f>SUM(D64)</f>
        <v>481733</v>
      </c>
    </row>
    <row r="64" spans="1:4" ht="13.5" thickBot="1" x14ac:dyDescent="0.25">
      <c r="A64" s="109" t="s">
        <v>68</v>
      </c>
      <c r="B64" s="91"/>
      <c r="C64" s="85" t="s">
        <v>86</v>
      </c>
      <c r="D64" s="111">
        <v>481733</v>
      </c>
    </row>
    <row r="65" spans="1:4" ht="13.5" thickBot="1" x14ac:dyDescent="0.25">
      <c r="A65" s="83"/>
      <c r="B65" s="9" t="s">
        <v>87</v>
      </c>
      <c r="C65" s="10"/>
      <c r="D65" s="51">
        <f>D50+D59+D63</f>
        <v>7645935</v>
      </c>
    </row>
    <row r="66" spans="1:4" x14ac:dyDescent="0.2">
      <c r="A66" s="110"/>
      <c r="B66" s="74"/>
      <c r="C66" s="13"/>
      <c r="D66" s="90"/>
    </row>
    <row r="67" spans="1:4" x14ac:dyDescent="0.2">
      <c r="A67" s="25"/>
      <c r="B67" s="28"/>
      <c r="C67" s="28"/>
    </row>
    <row r="68" spans="1:4" x14ac:dyDescent="0.2">
      <c r="A68" s="25"/>
      <c r="B68" s="28"/>
      <c r="C68" s="28"/>
    </row>
    <row r="69" spans="1:4" x14ac:dyDescent="0.2">
      <c r="A69" s="25"/>
      <c r="B69" s="28"/>
      <c r="C69" s="28"/>
    </row>
    <row r="70" spans="1:4" x14ac:dyDescent="0.2">
      <c r="A70" s="25"/>
      <c r="B70" s="28"/>
      <c r="C70" s="28"/>
    </row>
    <row r="71" spans="1:4" x14ac:dyDescent="0.2">
      <c r="A71" s="25"/>
      <c r="B71" s="28"/>
      <c r="C71" s="28"/>
    </row>
    <row r="72" spans="1:4" x14ac:dyDescent="0.2">
      <c r="A72" s="25"/>
      <c r="B72" s="28"/>
      <c r="C72" s="28"/>
    </row>
    <row r="73" spans="1:4" x14ac:dyDescent="0.2">
      <c r="A73" s="25"/>
      <c r="B73" s="28"/>
      <c r="C73" s="28"/>
    </row>
    <row r="74" spans="1:4" x14ac:dyDescent="0.2">
      <c r="A74" s="25"/>
      <c r="B74" s="28"/>
      <c r="C74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D39" sqref="D39"/>
    </sheetView>
  </sheetViews>
  <sheetFormatPr defaultRowHeight="12.75" x14ac:dyDescent="0.2"/>
  <cols>
    <col min="1" max="1" width="8.42578125" style="1" customWidth="1"/>
    <col min="2" max="2" width="7" style="4" customWidth="1"/>
    <col min="3" max="3" width="50.28515625" style="4" customWidth="1"/>
    <col min="4" max="4" width="19.710937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88</v>
      </c>
    </row>
    <row r="2" spans="1:4" ht="25.5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111</v>
      </c>
      <c r="B4" s="6"/>
      <c r="C4" s="7"/>
    </row>
    <row r="5" spans="1:4" ht="51.75" customHeight="1" thickBot="1" x14ac:dyDescent="0.25">
      <c r="A5" s="64" t="s">
        <v>23</v>
      </c>
      <c r="B5" s="65" t="s">
        <v>24</v>
      </c>
      <c r="C5" s="66"/>
      <c r="D5" s="102" t="s">
        <v>113</v>
      </c>
    </row>
    <row r="6" spans="1:4" ht="37.5" customHeight="1" thickBot="1" x14ac:dyDescent="0.25">
      <c r="A6" s="39"/>
      <c r="B6" s="112" t="s">
        <v>89</v>
      </c>
      <c r="C6" s="113"/>
      <c r="D6" s="68">
        <f>D7+D16+D23+D28+D34+D38+D43+D51+D58</f>
        <v>6054700</v>
      </c>
    </row>
    <row r="7" spans="1:4" ht="13.5" thickBot="1" x14ac:dyDescent="0.25">
      <c r="A7" s="29" t="s">
        <v>10</v>
      </c>
      <c r="B7" s="9" t="s">
        <v>52</v>
      </c>
      <c r="C7" s="10"/>
      <c r="D7" s="59">
        <f>SUM(D8+D12)</f>
        <v>630578</v>
      </c>
    </row>
    <row r="8" spans="1:4" x14ac:dyDescent="0.2">
      <c r="A8" s="84"/>
      <c r="B8" s="85" t="s">
        <v>35</v>
      </c>
      <c r="C8" s="86"/>
      <c r="D8" s="104">
        <f>D9+D10+D11</f>
        <v>37522</v>
      </c>
    </row>
    <row r="9" spans="1:4" x14ac:dyDescent="0.2">
      <c r="A9" s="12">
        <v>413</v>
      </c>
      <c r="B9" s="13"/>
      <c r="C9" s="103" t="s">
        <v>36</v>
      </c>
      <c r="D9" s="61">
        <v>1500</v>
      </c>
    </row>
    <row r="10" spans="1:4" x14ac:dyDescent="0.2">
      <c r="A10" s="12">
        <v>4500</v>
      </c>
      <c r="B10" s="13"/>
      <c r="C10" s="79" t="s">
        <v>37</v>
      </c>
      <c r="D10" s="61">
        <v>20258</v>
      </c>
    </row>
    <row r="11" spans="1:4" x14ac:dyDescent="0.2">
      <c r="A11" s="72">
        <v>452</v>
      </c>
      <c r="B11" s="73"/>
      <c r="C11" s="103" t="s">
        <v>38</v>
      </c>
      <c r="D11" s="61">
        <v>15764</v>
      </c>
    </row>
    <row r="12" spans="1:4" x14ac:dyDescent="0.2">
      <c r="A12" s="16"/>
      <c r="B12" s="13" t="s">
        <v>39</v>
      </c>
      <c r="C12" s="78"/>
      <c r="D12" s="61">
        <f>D13+D14+D15</f>
        <v>593056</v>
      </c>
    </row>
    <row r="13" spans="1:4" x14ac:dyDescent="0.2">
      <c r="A13" s="12">
        <v>50</v>
      </c>
      <c r="B13" s="13"/>
      <c r="C13" s="78" t="s">
        <v>5</v>
      </c>
      <c r="D13" s="61">
        <v>464770</v>
      </c>
    </row>
    <row r="14" spans="1:4" x14ac:dyDescent="0.2">
      <c r="A14" s="12">
        <v>55</v>
      </c>
      <c r="B14" s="13"/>
      <c r="C14" s="78" t="s">
        <v>6</v>
      </c>
      <c r="D14" s="61">
        <v>114781</v>
      </c>
    </row>
    <row r="15" spans="1:4" ht="13.5" thickBot="1" x14ac:dyDescent="0.25">
      <c r="A15" s="12">
        <v>60</v>
      </c>
      <c r="B15" s="13"/>
      <c r="C15" s="78" t="s">
        <v>19</v>
      </c>
      <c r="D15" s="61">
        <v>13505</v>
      </c>
    </row>
    <row r="16" spans="1:4" ht="13.5" thickBot="1" x14ac:dyDescent="0.25">
      <c r="A16" s="29" t="s">
        <v>11</v>
      </c>
      <c r="B16" s="9" t="s">
        <v>53</v>
      </c>
      <c r="C16" s="23"/>
      <c r="D16" s="59">
        <f>SUM(D17+D20)</f>
        <v>40010</v>
      </c>
    </row>
    <row r="17" spans="1:4" x14ac:dyDescent="0.2">
      <c r="A17" s="84"/>
      <c r="B17" s="85" t="s">
        <v>35</v>
      </c>
      <c r="C17" s="86"/>
      <c r="D17" s="104">
        <f>D18+D19</f>
        <v>1307</v>
      </c>
    </row>
    <row r="18" spans="1:4" x14ac:dyDescent="0.2">
      <c r="A18" s="12">
        <v>413</v>
      </c>
      <c r="B18" s="13"/>
      <c r="C18" s="103" t="s">
        <v>36</v>
      </c>
      <c r="D18" s="61">
        <v>1300</v>
      </c>
    </row>
    <row r="19" spans="1:4" x14ac:dyDescent="0.2">
      <c r="A19" s="72">
        <v>452</v>
      </c>
      <c r="B19" s="73"/>
      <c r="C19" s="103" t="s">
        <v>38</v>
      </c>
      <c r="D19" s="61">
        <v>7</v>
      </c>
    </row>
    <row r="20" spans="1:4" x14ac:dyDescent="0.2">
      <c r="A20" s="16"/>
      <c r="B20" s="13" t="s">
        <v>39</v>
      </c>
      <c r="C20" s="78"/>
      <c r="D20" s="61">
        <f>D21+D22</f>
        <v>38703</v>
      </c>
    </row>
    <row r="21" spans="1:4" x14ac:dyDescent="0.2">
      <c r="A21" s="12">
        <v>50</v>
      </c>
      <c r="B21" s="13"/>
      <c r="C21" s="78" t="s">
        <v>5</v>
      </c>
      <c r="D21" s="61">
        <v>13458</v>
      </c>
    </row>
    <row r="22" spans="1:4" s="24" customFormat="1" ht="13.5" thickBot="1" x14ac:dyDescent="0.25">
      <c r="A22" s="12">
        <v>55</v>
      </c>
      <c r="B22" s="13"/>
      <c r="C22" s="78" t="s">
        <v>6</v>
      </c>
      <c r="D22" s="61">
        <v>25245</v>
      </c>
    </row>
    <row r="23" spans="1:4" ht="13.5" thickBot="1" x14ac:dyDescent="0.25">
      <c r="A23" s="29" t="s">
        <v>12</v>
      </c>
      <c r="B23" s="9" t="s">
        <v>54</v>
      </c>
      <c r="C23" s="23"/>
      <c r="D23" s="59">
        <f>SUM(D24)</f>
        <v>255861</v>
      </c>
    </row>
    <row r="24" spans="1:4" x14ac:dyDescent="0.2">
      <c r="A24" s="16"/>
      <c r="B24" s="13" t="s">
        <v>39</v>
      </c>
      <c r="C24" s="78"/>
      <c r="D24" s="61">
        <f>D25+D26+D27</f>
        <v>255861</v>
      </c>
    </row>
    <row r="25" spans="1:4" x14ac:dyDescent="0.2">
      <c r="A25" s="12">
        <v>50</v>
      </c>
      <c r="B25" s="13"/>
      <c r="C25" s="78" t="s">
        <v>5</v>
      </c>
      <c r="D25" s="61">
        <v>6784</v>
      </c>
    </row>
    <row r="26" spans="1:4" x14ac:dyDescent="0.2">
      <c r="A26" s="12">
        <v>55</v>
      </c>
      <c r="B26" s="13"/>
      <c r="C26" s="78" t="s">
        <v>6</v>
      </c>
      <c r="D26" s="61">
        <v>248977</v>
      </c>
    </row>
    <row r="27" spans="1:4" s="24" customFormat="1" ht="13.5" thickBot="1" x14ac:dyDescent="0.25">
      <c r="A27" s="12">
        <v>60</v>
      </c>
      <c r="B27" s="13"/>
      <c r="C27" s="78" t="s">
        <v>19</v>
      </c>
      <c r="D27" s="61">
        <v>100</v>
      </c>
    </row>
    <row r="28" spans="1:4" ht="13.5" thickBot="1" x14ac:dyDescent="0.25">
      <c r="A28" s="29" t="s">
        <v>13</v>
      </c>
      <c r="B28" s="9" t="s">
        <v>55</v>
      </c>
      <c r="C28" s="23"/>
      <c r="D28" s="59">
        <f>SUM(D29+D31)</f>
        <v>129366</v>
      </c>
    </row>
    <row r="29" spans="1:4" x14ac:dyDescent="0.2">
      <c r="A29" s="84"/>
      <c r="B29" s="85" t="s">
        <v>35</v>
      </c>
      <c r="C29" s="86"/>
      <c r="D29" s="104">
        <f>D30</f>
        <v>5221</v>
      </c>
    </row>
    <row r="30" spans="1:4" x14ac:dyDescent="0.2">
      <c r="A30" s="72">
        <v>452</v>
      </c>
      <c r="B30" s="73"/>
      <c r="C30" s="103" t="s">
        <v>38</v>
      </c>
      <c r="D30" s="61">
        <v>5221</v>
      </c>
    </row>
    <row r="31" spans="1:4" x14ac:dyDescent="0.2">
      <c r="A31" s="16"/>
      <c r="B31" s="13" t="s">
        <v>39</v>
      </c>
      <c r="C31" s="78"/>
      <c r="D31" s="61">
        <f>D32+D33</f>
        <v>124145</v>
      </c>
    </row>
    <row r="32" spans="1:4" x14ac:dyDescent="0.2">
      <c r="A32" s="12">
        <v>50</v>
      </c>
      <c r="B32" s="13"/>
      <c r="C32" s="78" t="s">
        <v>5</v>
      </c>
      <c r="D32" s="61">
        <v>59182</v>
      </c>
    </row>
    <row r="33" spans="1:4" ht="13.5" thickBot="1" x14ac:dyDescent="0.25">
      <c r="A33" s="12">
        <v>55</v>
      </c>
      <c r="B33" s="13"/>
      <c r="C33" s="78" t="s">
        <v>6</v>
      </c>
      <c r="D33" s="61">
        <v>64963</v>
      </c>
    </row>
    <row r="34" spans="1:4" ht="13.5" thickBot="1" x14ac:dyDescent="0.25">
      <c r="A34" s="29" t="s">
        <v>14</v>
      </c>
      <c r="B34" s="9" t="s">
        <v>56</v>
      </c>
      <c r="C34" s="23"/>
      <c r="D34" s="59">
        <f>SUM(D35)</f>
        <v>82085</v>
      </c>
    </row>
    <row r="35" spans="1:4" x14ac:dyDescent="0.2">
      <c r="A35" s="16"/>
      <c r="B35" s="13" t="s">
        <v>39</v>
      </c>
      <c r="C35" s="78"/>
      <c r="D35" s="61">
        <f>D36+D37</f>
        <v>82085</v>
      </c>
    </row>
    <row r="36" spans="1:4" x14ac:dyDescent="0.2">
      <c r="A36" s="12">
        <v>50</v>
      </c>
      <c r="B36" s="13"/>
      <c r="C36" s="78" t="s">
        <v>5</v>
      </c>
      <c r="D36" s="61">
        <v>13035</v>
      </c>
    </row>
    <row r="37" spans="1:4" ht="13.5" thickBot="1" x14ac:dyDescent="0.25">
      <c r="A37" s="12">
        <v>55</v>
      </c>
      <c r="B37" s="13"/>
      <c r="C37" s="78" t="s">
        <v>6</v>
      </c>
      <c r="D37" s="61">
        <v>69050</v>
      </c>
    </row>
    <row r="38" spans="1:4" ht="13.5" thickBot="1" x14ac:dyDescent="0.25">
      <c r="A38" s="29" t="s">
        <v>15</v>
      </c>
      <c r="B38" s="9" t="s">
        <v>57</v>
      </c>
      <c r="C38" s="23"/>
      <c r="D38" s="59">
        <f>SUM(D39+D41)</f>
        <v>5964</v>
      </c>
    </row>
    <row r="39" spans="1:4" x14ac:dyDescent="0.2">
      <c r="A39" s="84"/>
      <c r="B39" s="85" t="s">
        <v>35</v>
      </c>
      <c r="C39" s="86"/>
      <c r="D39" s="104">
        <f>D40</f>
        <v>5664</v>
      </c>
    </row>
    <row r="40" spans="1:4" x14ac:dyDescent="0.2">
      <c r="A40" s="12">
        <v>4500</v>
      </c>
      <c r="B40" s="13"/>
      <c r="C40" s="79" t="s">
        <v>37</v>
      </c>
      <c r="D40" s="61">
        <v>5664</v>
      </c>
    </row>
    <row r="41" spans="1:4" x14ac:dyDescent="0.2">
      <c r="A41" s="16"/>
      <c r="B41" s="13" t="s">
        <v>39</v>
      </c>
      <c r="C41" s="78"/>
      <c r="D41" s="61">
        <f>D42</f>
        <v>300</v>
      </c>
    </row>
    <row r="42" spans="1:4" ht="13.5" thickBot="1" x14ac:dyDescent="0.25">
      <c r="A42" s="12">
        <v>55</v>
      </c>
      <c r="B42" s="13"/>
      <c r="C42" s="78" t="s">
        <v>6</v>
      </c>
      <c r="D42" s="61">
        <v>300</v>
      </c>
    </row>
    <row r="43" spans="1:4" ht="13.5" thickBot="1" x14ac:dyDescent="0.25">
      <c r="A43" s="29" t="s">
        <v>16</v>
      </c>
      <c r="B43" s="9" t="s">
        <v>58</v>
      </c>
      <c r="C43" s="23"/>
      <c r="D43" s="59">
        <f>SUM(D44+D47)</f>
        <v>1131110</v>
      </c>
    </row>
    <row r="44" spans="1:4" x14ac:dyDescent="0.2">
      <c r="A44" s="84"/>
      <c r="B44" s="85" t="s">
        <v>35</v>
      </c>
      <c r="C44" s="86"/>
      <c r="D44" s="104">
        <f>D45+D46</f>
        <v>130300</v>
      </c>
    </row>
    <row r="45" spans="1:4" x14ac:dyDescent="0.2">
      <c r="A45" s="12">
        <v>4500</v>
      </c>
      <c r="B45" s="13"/>
      <c r="C45" s="79" t="s">
        <v>37</v>
      </c>
      <c r="D45" s="61">
        <v>130000</v>
      </c>
    </row>
    <row r="46" spans="1:4" x14ac:dyDescent="0.2">
      <c r="A46" s="72">
        <v>452</v>
      </c>
      <c r="B46" s="73"/>
      <c r="C46" s="103" t="s">
        <v>38</v>
      </c>
      <c r="D46" s="61">
        <v>300</v>
      </c>
    </row>
    <row r="47" spans="1:4" x14ac:dyDescent="0.2">
      <c r="A47" s="16"/>
      <c r="B47" s="13" t="s">
        <v>39</v>
      </c>
      <c r="C47" s="78"/>
      <c r="D47" s="61">
        <f>D48+D49+D50</f>
        <v>1000810</v>
      </c>
    </row>
    <row r="48" spans="1:4" x14ac:dyDescent="0.2">
      <c r="A48" s="12">
        <v>50</v>
      </c>
      <c r="B48" s="13"/>
      <c r="C48" s="78" t="s">
        <v>5</v>
      </c>
      <c r="D48" s="61">
        <v>655185</v>
      </c>
    </row>
    <row r="49" spans="1:7" x14ac:dyDescent="0.2">
      <c r="A49" s="12">
        <v>55</v>
      </c>
      <c r="B49" s="13"/>
      <c r="C49" s="78" t="s">
        <v>6</v>
      </c>
      <c r="D49" s="61">
        <v>345578</v>
      </c>
      <c r="G49" s="107"/>
    </row>
    <row r="50" spans="1:7" ht="13.5" thickBot="1" x14ac:dyDescent="0.25">
      <c r="A50" s="81">
        <v>60</v>
      </c>
      <c r="B50" s="15"/>
      <c r="C50" s="82" t="s">
        <v>19</v>
      </c>
      <c r="D50" s="105">
        <v>47</v>
      </c>
    </row>
    <row r="51" spans="1:7" ht="13.5" thickBot="1" x14ac:dyDescent="0.25">
      <c r="A51" s="29" t="s">
        <v>17</v>
      </c>
      <c r="B51" s="9" t="s">
        <v>59</v>
      </c>
      <c r="C51" s="23"/>
      <c r="D51" s="59">
        <f>SUM(D52+D54)</f>
        <v>3262949</v>
      </c>
    </row>
    <row r="52" spans="1:7" x14ac:dyDescent="0.2">
      <c r="A52" s="84"/>
      <c r="B52" s="85" t="s">
        <v>35</v>
      </c>
      <c r="C52" s="86"/>
      <c r="D52" s="104">
        <f>D53</f>
        <v>8700</v>
      </c>
    </row>
    <row r="53" spans="1:7" x14ac:dyDescent="0.2">
      <c r="A53" s="12">
        <v>413</v>
      </c>
      <c r="B53" s="13"/>
      <c r="C53" s="103" t="s">
        <v>36</v>
      </c>
      <c r="D53" s="61">
        <v>8700</v>
      </c>
    </row>
    <row r="54" spans="1:7" x14ac:dyDescent="0.2">
      <c r="A54" s="16"/>
      <c r="B54" s="13" t="s">
        <v>39</v>
      </c>
      <c r="C54" s="78"/>
      <c r="D54" s="61">
        <f>D55+D56+D57</f>
        <v>3254249</v>
      </c>
    </row>
    <row r="55" spans="1:7" x14ac:dyDescent="0.2">
      <c r="A55" s="12">
        <v>50</v>
      </c>
      <c r="B55" s="13"/>
      <c r="C55" s="78" t="s">
        <v>5</v>
      </c>
      <c r="D55" s="61">
        <v>2156488</v>
      </c>
    </row>
    <row r="56" spans="1:7" s="24" customFormat="1" x14ac:dyDescent="0.2">
      <c r="A56" s="12">
        <v>55</v>
      </c>
      <c r="B56" s="13"/>
      <c r="C56" s="78" t="s">
        <v>6</v>
      </c>
      <c r="D56" s="61">
        <v>1097441</v>
      </c>
    </row>
    <row r="57" spans="1:7" s="24" customFormat="1" ht="13.5" thickBot="1" x14ac:dyDescent="0.25">
      <c r="A57" s="12">
        <v>60</v>
      </c>
      <c r="B57" s="13"/>
      <c r="C57" s="78" t="s">
        <v>19</v>
      </c>
      <c r="D57" s="61">
        <v>320</v>
      </c>
    </row>
    <row r="58" spans="1:7" ht="13.5" thickBot="1" x14ac:dyDescent="0.25">
      <c r="A58" s="29" t="s">
        <v>18</v>
      </c>
      <c r="B58" s="9" t="s">
        <v>60</v>
      </c>
      <c r="C58" s="23"/>
      <c r="D58" s="59">
        <f>SUM(D59+D61)</f>
        <v>516777</v>
      </c>
    </row>
    <row r="59" spans="1:7" x14ac:dyDescent="0.2">
      <c r="A59" s="84"/>
      <c r="B59" s="85" t="s">
        <v>35</v>
      </c>
      <c r="C59" s="86"/>
      <c r="D59" s="104">
        <f>SUM(D60:D60)</f>
        <v>309168</v>
      </c>
    </row>
    <row r="60" spans="1:7" x14ac:dyDescent="0.2">
      <c r="A60" s="12">
        <v>413</v>
      </c>
      <c r="B60" s="13"/>
      <c r="C60" s="103" t="s">
        <v>36</v>
      </c>
      <c r="D60" s="61">
        <v>309168</v>
      </c>
    </row>
    <row r="61" spans="1:7" x14ac:dyDescent="0.2">
      <c r="A61" s="16"/>
      <c r="B61" s="13" t="s">
        <v>39</v>
      </c>
      <c r="C61" s="78"/>
      <c r="D61" s="61">
        <f>SUM(D62:D63)</f>
        <v>207609</v>
      </c>
    </row>
    <row r="62" spans="1:7" x14ac:dyDescent="0.2">
      <c r="A62" s="12">
        <v>50</v>
      </c>
      <c r="B62" s="13"/>
      <c r="C62" s="78" t="s">
        <v>5</v>
      </c>
      <c r="D62" s="61">
        <v>93889</v>
      </c>
    </row>
    <row r="63" spans="1:7" ht="13.5" thickBot="1" x14ac:dyDescent="0.25">
      <c r="A63" s="81">
        <v>55</v>
      </c>
      <c r="B63" s="15"/>
      <c r="C63" s="82" t="s">
        <v>6</v>
      </c>
      <c r="D63" s="105">
        <v>113720</v>
      </c>
    </row>
  </sheetData>
  <mergeCells count="1">
    <mergeCell ref="B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0" sqref="D10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108</v>
      </c>
    </row>
    <row r="2" spans="1:4" ht="51" x14ac:dyDescent="0.2">
      <c r="B2" s="2"/>
      <c r="C2" s="3"/>
      <c r="D2" s="38" t="s">
        <v>66</v>
      </c>
    </row>
    <row r="3" spans="1:4" ht="13.5" thickBot="1" x14ac:dyDescent="0.25">
      <c r="A3" s="5" t="s">
        <v>112</v>
      </c>
      <c r="B3" s="6"/>
      <c r="C3" s="7"/>
    </row>
    <row r="4" spans="1:4" ht="51.75" customHeight="1" thickBot="1" x14ac:dyDescent="0.25">
      <c r="A4" s="64" t="s">
        <v>23</v>
      </c>
      <c r="B4" s="65" t="s">
        <v>24</v>
      </c>
      <c r="C4" s="66"/>
      <c r="D4" s="102" t="s">
        <v>113</v>
      </c>
    </row>
    <row r="5" spans="1:4" ht="37.5" customHeight="1" thickBot="1" x14ac:dyDescent="0.25">
      <c r="A5" s="39"/>
      <c r="B5" s="112" t="s">
        <v>106</v>
      </c>
      <c r="C5" s="113"/>
      <c r="D5" s="68">
        <f>SUM(D6+D9+D11+D16)</f>
        <v>1035000</v>
      </c>
    </row>
    <row r="6" spans="1:4" ht="13.5" thickBot="1" x14ac:dyDescent="0.25">
      <c r="A6" s="29" t="s">
        <v>12</v>
      </c>
      <c r="B6" s="9" t="s">
        <v>54</v>
      </c>
      <c r="C6" s="23"/>
      <c r="D6" s="59">
        <f>SUM(D7:D8)</f>
        <v>103000</v>
      </c>
    </row>
    <row r="7" spans="1:4" s="24" customFormat="1" x14ac:dyDescent="0.2">
      <c r="A7" s="30"/>
      <c r="B7" s="46">
        <v>15</v>
      </c>
      <c r="C7" s="47" t="s">
        <v>115</v>
      </c>
      <c r="D7" s="60">
        <v>100000</v>
      </c>
    </row>
    <row r="8" spans="1:4" s="24" customFormat="1" ht="13.5" thickBot="1" x14ac:dyDescent="0.25">
      <c r="A8" s="30"/>
      <c r="B8" s="46">
        <v>15</v>
      </c>
      <c r="C8" s="47" t="s">
        <v>121</v>
      </c>
      <c r="D8" s="60">
        <v>3000</v>
      </c>
    </row>
    <row r="9" spans="1:4" ht="13.5" thickBot="1" x14ac:dyDescent="0.25">
      <c r="A9" s="29" t="s">
        <v>13</v>
      </c>
      <c r="B9" s="9" t="s">
        <v>55</v>
      </c>
      <c r="C9" s="23"/>
      <c r="D9" s="59">
        <f>SUM(D10:D10)</f>
        <v>11000</v>
      </c>
    </row>
    <row r="10" spans="1:4" s="24" customFormat="1" ht="13.5" thickBot="1" x14ac:dyDescent="0.25">
      <c r="A10" s="30"/>
      <c r="B10" s="48">
        <v>15</v>
      </c>
      <c r="C10" s="49" t="s">
        <v>107</v>
      </c>
      <c r="D10" s="60">
        <v>11000</v>
      </c>
    </row>
    <row r="11" spans="1:4" ht="13.5" thickBot="1" x14ac:dyDescent="0.25">
      <c r="A11" s="29" t="s">
        <v>16</v>
      </c>
      <c r="B11" s="9" t="s">
        <v>58</v>
      </c>
      <c r="C11" s="23"/>
      <c r="D11" s="59">
        <f>SUM(D12:D15)</f>
        <v>883000</v>
      </c>
    </row>
    <row r="12" spans="1:4" s="24" customFormat="1" x14ac:dyDescent="0.2">
      <c r="A12" s="30"/>
      <c r="B12" s="45">
        <v>15</v>
      </c>
      <c r="C12" s="49" t="s">
        <v>116</v>
      </c>
      <c r="D12" s="60">
        <v>80000</v>
      </c>
    </row>
    <row r="13" spans="1:4" x14ac:dyDescent="0.2">
      <c r="A13" s="31"/>
      <c r="B13" s="46">
        <v>15</v>
      </c>
      <c r="C13" s="47" t="s">
        <v>118</v>
      </c>
      <c r="D13" s="60">
        <v>37550</v>
      </c>
    </row>
    <row r="14" spans="1:4" x14ac:dyDescent="0.2">
      <c r="A14" s="31"/>
      <c r="B14" s="46">
        <v>15</v>
      </c>
      <c r="C14" s="47" t="s">
        <v>114</v>
      </c>
      <c r="D14" s="60">
        <v>762300</v>
      </c>
    </row>
    <row r="15" spans="1:4" ht="13.5" thickBot="1" x14ac:dyDescent="0.25">
      <c r="A15" s="31"/>
      <c r="B15" s="46">
        <v>15</v>
      </c>
      <c r="C15" s="47" t="s">
        <v>120</v>
      </c>
      <c r="D15" s="60">
        <v>3150</v>
      </c>
    </row>
    <row r="16" spans="1:4" ht="13.5" thickBot="1" x14ac:dyDescent="0.25">
      <c r="A16" s="29" t="s">
        <v>17</v>
      </c>
      <c r="B16" s="9" t="s">
        <v>59</v>
      </c>
      <c r="C16" s="23"/>
      <c r="D16" s="59">
        <f>SUM(D17:D18)</f>
        <v>38000</v>
      </c>
    </row>
    <row r="17" spans="1:4" s="24" customFormat="1" x14ac:dyDescent="0.2">
      <c r="A17" s="34"/>
      <c r="B17" s="97">
        <v>15</v>
      </c>
      <c r="C17" s="98" t="s">
        <v>119</v>
      </c>
      <c r="D17" s="99">
        <v>30000</v>
      </c>
    </row>
    <row r="18" spans="1:4" s="24" customFormat="1" ht="13.5" thickBot="1" x14ac:dyDescent="0.25">
      <c r="A18" s="100"/>
      <c r="B18" s="50">
        <v>15</v>
      </c>
      <c r="C18" s="63" t="s">
        <v>117</v>
      </c>
      <c r="D18" s="101">
        <v>8000</v>
      </c>
    </row>
    <row r="19" spans="1:4" x14ac:dyDescent="0.2">
      <c r="A19" s="25"/>
      <c r="B19" s="28"/>
      <c r="C19" s="28"/>
    </row>
    <row r="20" spans="1:4" x14ac:dyDescent="0.2">
      <c r="A20" s="25"/>
      <c r="B20" s="28"/>
      <c r="C20" s="28"/>
    </row>
    <row r="21" spans="1:4" x14ac:dyDescent="0.2">
      <c r="A21" s="25"/>
      <c r="B21" s="28"/>
      <c r="C21" s="28"/>
    </row>
    <row r="22" spans="1:4" x14ac:dyDescent="0.2">
      <c r="A22" s="25"/>
      <c r="B22" s="28"/>
      <c r="C22" s="28"/>
    </row>
    <row r="23" spans="1:4" x14ac:dyDescent="0.2">
      <c r="A23" s="25"/>
      <c r="B23" s="28"/>
      <c r="C23" s="28"/>
    </row>
    <row r="24" spans="1:4" x14ac:dyDescent="0.2">
      <c r="A24" s="25"/>
      <c r="B24" s="28"/>
      <c r="C24" s="28"/>
    </row>
    <row r="25" spans="1:4" x14ac:dyDescent="0.2">
      <c r="A25" s="25"/>
      <c r="B25" s="28"/>
      <c r="C25" s="28"/>
    </row>
    <row r="26" spans="1:4" x14ac:dyDescent="0.2">
      <c r="A26" s="25"/>
      <c r="B26" s="28"/>
      <c r="C26" s="28"/>
    </row>
  </sheetData>
  <mergeCells count="1"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koondeelarve</vt:lpstr>
      <vt:lpstr>tulu- ja kulubaas</vt:lpstr>
      <vt:lpstr>kulud valdkondade lõikes</vt:lpstr>
      <vt:lpstr>investeeringud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2013-10-29T15:06:12Z</cp:lastPrinted>
  <dcterms:created xsi:type="dcterms:W3CDTF">2003-08-12T14:50:03Z</dcterms:created>
  <dcterms:modified xsi:type="dcterms:W3CDTF">2014-10-27T12:16:26Z</dcterms:modified>
</cp:coreProperties>
</file>